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9"/>
  </bookViews>
  <sheets>
    <sheet name="прил.№3" sheetId="1" r:id="rId1"/>
    <sheet name="прил№4" sheetId="2" r:id="rId2"/>
    <sheet name="прил.№ 5" sheetId="3" r:id="rId3"/>
    <sheet name=" прил № 6" sheetId="4" r:id="rId4"/>
    <sheet name="прил 7" sheetId="5" r:id="rId5"/>
    <sheet name="Пр.8" sheetId="6" r:id="rId6"/>
    <sheet name="Прил9" sheetId="7" r:id="rId7"/>
    <sheet name=" №10 (5)" sheetId="8" r:id="rId8"/>
    <sheet name="№11 (6)" sheetId="9" r:id="rId9"/>
    <sheet name="№12 (7)" sheetId="10" r:id="rId10"/>
    <sheet name=" № 13 (8)" sheetId="11" r:id="rId11"/>
    <sheet name="№14 (9)" sheetId="12" r:id="rId12"/>
  </sheets>
  <definedNames/>
  <calcPr fullCalcOnLoad="1"/>
</workbook>
</file>

<file path=xl/sharedStrings.xml><?xml version="1.0" encoding="utf-8"?>
<sst xmlns="http://schemas.openxmlformats.org/spreadsheetml/2006/main" count="3113" uniqueCount="570">
  <si>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</si>
  <si>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984 1163305010 0000 140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</si>
  <si>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</si>
  <si>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</si>
  <si>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000 1165100002 0000 140</t>
  </si>
  <si>
    <t>000 1165104002 0000 140</t>
  </si>
  <si>
    <t>ДОХОДЫ ОТ ОКАЗАНИЯ ПЛАТНЫХ УСЛУГ (РАБОТ) И КОМПЕНСАЦИИ ЗАТРАТ ГОСУДАРСТВА</t>
  </si>
  <si>
    <t>000 1130000000 0000 000</t>
  </si>
  <si>
    <t>Прочие доходы от компенсации затрат  бюджетов поселений</t>
  </si>
  <si>
    <t>99411302995100000 120</t>
  </si>
  <si>
    <t>000 11302995100000 120</t>
  </si>
  <si>
    <t>(в редакции от 17.12.2014 № 57)</t>
  </si>
  <si>
    <t>(в редакции от 17.12.2014 № 57 )</t>
  </si>
  <si>
    <t>413 0413</t>
  </si>
  <si>
    <t>Мероприятия по капитальному ремонту многоквартирных домов</t>
  </si>
  <si>
    <t>Проект местных инициатив "Обустройство стадиона и парка культуры"</t>
  </si>
  <si>
    <t>41Я 0440</t>
  </si>
  <si>
    <t>41Я 0400</t>
  </si>
  <si>
    <t>Мероприятия по обустройству стадиона и парка культуры</t>
  </si>
  <si>
    <t>406 0416</t>
  </si>
  <si>
    <t>406 0426</t>
  </si>
  <si>
    <t>Мероприятия по уличному освещению</t>
  </si>
  <si>
    <t>Мероприятия по содержанию мест захоронения</t>
  </si>
  <si>
    <t>450</t>
  </si>
  <si>
    <t>Бюджетные инвестиции иным юридическим лицам</t>
  </si>
  <si>
    <t>452</t>
  </si>
  <si>
    <t>Бюджетные инвестиции иным юридическим лицам, за исключением бюджетных инвестиций в объекты капитального строительства</t>
  </si>
  <si>
    <t>540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</si>
  <si>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</si>
  <si>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</si>
  <si>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</si>
  <si>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</si>
  <si>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</si>
  <si>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Иные межбюджетные трансферты</t>
  </si>
  <si>
    <t>Приложение №7</t>
  </si>
  <si>
    <t>Отдел по управлению муниципальным имуществом при администрации муниципального образования Восточное городское поселение</t>
  </si>
  <si>
    <t>на 2015 год и 2016 год</t>
  </si>
  <si>
    <t>Приложение №11</t>
  </si>
  <si>
    <t>тыс.руб.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</si>
  <si>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</si>
  <si>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</si>
  <si>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</si>
  <si>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</si>
  <si>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182 1090405010 0000 110</t>
  </si>
  <si>
    <t>Земельный налог (по обязательствам, возникшим до 1 января 2006 года) мобилизуемый на территориях поселений</t>
  </si>
  <si>
    <t>919 1140601410 0000 430</t>
  </si>
  <si>
    <t>000 1160000000 0000 000</t>
  </si>
  <si>
    <t>984 1169005010 0000 140</t>
  </si>
  <si>
    <t>000 1170000000 0000 000</t>
  </si>
  <si>
    <t>ПРОЧИЕ НЕНАЛОГОВЫЕ ДОХОДЫ</t>
  </si>
  <si>
    <t>984 1170505010 0000 180</t>
  </si>
  <si>
    <t>Прочие неналоговые доходы бюджетов поселений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</si>
  <si>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</si>
  <si>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</si>
  <si>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</si>
  <si>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</si>
  <si>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Приложение №4</t>
  </si>
  <si>
    <t>Перечень и коды видов расходов бюджета</t>
  </si>
  <si>
    <t>Перечень и коды  целевых статей расходов бюджета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</si>
  <si>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</si>
  <si>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</si>
  <si>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</si>
  <si>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Национальная экономика</t>
  </si>
  <si>
    <t>12</t>
  </si>
  <si>
    <t xml:space="preserve">Культура и кинематография </t>
  </si>
  <si>
    <t>11</t>
  </si>
  <si>
    <t>Физическая культура и спорт</t>
  </si>
  <si>
    <t>Массовый спорт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</si>
  <si>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</si>
  <si>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</si>
  <si>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ЗАДОЛЖЕННОСТЬ И ПЕРЕРАСЧЕТЫ ПО ОТМЕНЕННЫМ НАЛОГАМ И СБОРАМ И ИНЫМ ОБЯЗАТЕЛЬНЫМ ПЛАТЕЖАМ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</si>
  <si>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</si>
  <si>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</si>
  <si>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</si>
  <si>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</si>
  <si>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</si>
  <si>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</si>
  <si>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</si>
  <si>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>401 8800</t>
  </si>
  <si>
    <t>Иные бюджетные ассигнования</t>
  </si>
  <si>
    <t>800</t>
  </si>
  <si>
    <t>711,3</t>
  </si>
  <si>
    <t>Код главного распорядителя средств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</si>
  <si>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</si>
  <si>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</si>
  <si>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</si>
  <si>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</si>
  <si>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Прочие поступления от денежных взысканий(штрафов) и иных сумм в возмещение ущерба, зачисляемые в бюджеты поселений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</si>
  <si>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</si>
  <si>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</si>
  <si>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 Решению Восточной городской Думы</t>
  </si>
  <si>
    <t>984 2020302410 0000 151</t>
  </si>
  <si>
    <t>000 1060601310 0000 110</t>
  </si>
  <si>
    <t>000 1060602310 0000 110</t>
  </si>
  <si>
    <t>000 1110701510 0000 120</t>
  </si>
  <si>
    <t>000 1110900000 0000 120</t>
  </si>
  <si>
    <t>000 1110904510 0000 120</t>
  </si>
  <si>
    <t>000 1140203310 0000 410</t>
  </si>
  <si>
    <t>000 1140601410 0000 430</t>
  </si>
  <si>
    <t>000 1090405010 0000 110</t>
  </si>
  <si>
    <t>000 1169005010 0000 140</t>
  </si>
  <si>
    <t>000 2020302410 0000 151</t>
  </si>
  <si>
    <t>000 2020301510 0000 151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</si>
  <si>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</si>
  <si>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</si>
  <si>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</si>
  <si>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</si>
  <si>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</si>
  <si>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</si>
  <si>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000 1169000000 0000 140</t>
  </si>
  <si>
    <t>Прочие поступления от денежных взысканий(штрафов) и иных сумм в возмещение ущерба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</si>
  <si>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</si>
  <si>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</si>
  <si>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</si>
  <si>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</si>
  <si>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</si>
  <si>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</si>
  <si>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</si>
  <si>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</si>
  <si>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</si>
  <si>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</si>
  <si>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</si>
  <si>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муниципальных образований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</si>
  <si>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</si>
  <si>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</si>
  <si>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</si>
  <si>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</si>
  <si>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</si>
  <si>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</si>
  <si>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</si>
  <si>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</si>
  <si>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</si>
  <si>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</si>
  <si>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</si>
  <si>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</si>
  <si>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</si>
  <si>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</si>
  <si>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</si>
  <si>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Приложение №9</t>
  </si>
  <si>
    <t>984 01 06 04 00 00 0000 810</t>
  </si>
  <si>
    <t xml:space="preserve">муниципального образования Восточное городское поселение </t>
  </si>
  <si>
    <t xml:space="preserve">финансирования дефицита бюджета </t>
  </si>
  <si>
    <t>(тыс. руб.)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</si>
  <si>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</si>
  <si>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</si>
  <si>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984 01 05 02 01 10 0000 610</t>
  </si>
  <si>
    <t>984 01 05 02 01 10 0000 510</t>
  </si>
  <si>
    <t>000 2070000010 0000 180</t>
  </si>
  <si>
    <t xml:space="preserve">Прочие безвозмездные поступления </t>
  </si>
  <si>
    <t>000 2070500010 0000 180</t>
  </si>
  <si>
    <t>Прочие безвозмездные поступления в бюджеты поселений</t>
  </si>
  <si>
    <t>984 2070500010 0000 180</t>
  </si>
  <si>
    <t>Резервные фонды</t>
  </si>
  <si>
    <t>Резервные фонды местных администраций</t>
  </si>
  <si>
    <t>Омутнинского района Кировской области</t>
  </si>
  <si>
    <t>муниципального образования Восточное городское поселение</t>
  </si>
  <si>
    <t>(в редакции от 25.08.2011 № 59)</t>
  </si>
  <si>
    <t>Под-  раздел</t>
  </si>
  <si>
    <t>0000000</t>
  </si>
  <si>
    <t>Сумма       (тыс. руб.)</t>
  </si>
  <si>
    <t>муниципального образования Восточное городское поселение Омутнинского района Кировской области на 2014 год</t>
  </si>
  <si>
    <t>Приложение №8</t>
  </si>
  <si>
    <t>Подпрограмма "Развитие муниципального управления"</t>
  </si>
  <si>
    <t>000 0000</t>
  </si>
  <si>
    <t xml:space="preserve">Создание и деятельность в муниципальных образованиях административной(хы) комиссии(ий) </t>
  </si>
  <si>
    <t>Владение, пользование и распоряжение имуществом, находящимся в муниципальной собственности</t>
  </si>
  <si>
    <t xml:space="preserve">     ВНЕПРОГРАММНЫЕ МЕРОПРИЯТИЯ</t>
  </si>
  <si>
    <t>00Я 0000</t>
  </si>
  <si>
    <t>41Я 0000</t>
  </si>
  <si>
    <t xml:space="preserve"> Вид рас-хода</t>
  </si>
  <si>
    <t>Сумма               (тыс. рублей)</t>
  </si>
  <si>
    <t>Наименование расхода</t>
  </si>
  <si>
    <t>401 0100</t>
  </si>
  <si>
    <t>4060466</t>
  </si>
  <si>
    <t xml:space="preserve">000 </t>
  </si>
  <si>
    <t>Раз-дел</t>
  </si>
  <si>
    <t>Субвенции бюджетам поселений на выполнение передаваемых полномочий субъектов Российской Федерации</t>
  </si>
  <si>
    <t>Наименование дохода</t>
  </si>
  <si>
    <t>Плановый период</t>
  </si>
  <si>
    <t>Приложение № 14</t>
  </si>
  <si>
    <t>Условно утвержденные расходы</t>
  </si>
  <si>
    <t>Под-раз-дел</t>
  </si>
  <si>
    <t>Ведомственная структура распределения расходов бюджета</t>
  </si>
  <si>
    <t>Приложение № 10</t>
  </si>
  <si>
    <t>Приложение № 12</t>
  </si>
  <si>
    <t>Приложение № 13</t>
  </si>
  <si>
    <t xml:space="preserve"> и подстатьям классификации доходов бюджета муниципального образования</t>
  </si>
  <si>
    <t xml:space="preserve"> Восточное городское поселение Омутнинского района Кировской области</t>
  </si>
  <si>
    <t>Прогнозируемые объемы поступления  доходов по статьям</t>
  </si>
  <si>
    <t>000 1090405310 0000 110</t>
  </si>
  <si>
    <t>182 1090405310 0000 110</t>
  </si>
  <si>
    <t>000 1060600000 0000 110</t>
  </si>
  <si>
    <t>Прогнозируемые объемы поступления доходов по статьям</t>
  </si>
  <si>
    <t>000 1110501310 0000 120</t>
  </si>
  <si>
    <t>919 1110501310 0000 120</t>
  </si>
  <si>
    <t>000 1140205310 0000 410</t>
  </si>
  <si>
    <t>182 1010202001 0000 110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</si>
  <si>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</si>
  <si>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"/>
        <family val="2"/>
      </rPr>
      <t>¹</t>
    </r>
    <r>
      <rPr>
        <i/>
        <sz val="9"/>
        <rFont val="Arial Cyr"/>
        <family val="0"/>
      </rPr>
      <t xml:space="preserve"> и 228 Налогового кодекса Российской Федерации</t>
    </r>
  </si>
  <si>
    <t>994 1110904510 0000 120</t>
  </si>
  <si>
    <t>994 1140205310 0000 410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</si>
  <si>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 Narrow"/>
        <family val="2"/>
      </rPr>
      <t>¹</t>
    </r>
    <r>
      <rPr>
        <i/>
        <sz val="9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</si>
  <si>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sz val="9"/>
        <rFont val="Arial Narrow"/>
        <family val="2"/>
      </rPr>
      <t>¹</t>
    </r>
    <r>
      <rPr>
        <b/>
        <i/>
        <sz val="9"/>
        <rFont val="Arial Narrow"/>
        <family val="2"/>
      </rPr>
      <t xml:space="preserve"> и 228 Налогового кодекса Российской Федерации</t>
    </r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</si>
  <si>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</si>
  <si>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</si>
  <si>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</si>
  <si>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310</t>
  </si>
  <si>
    <t>Публичные нормативные социальные выплаты гражданам</t>
  </si>
  <si>
    <t xml:space="preserve">Бюджетные инвестиции </t>
  </si>
  <si>
    <t>410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</si>
  <si>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</si>
  <si>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</si>
  <si>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830</t>
  </si>
  <si>
    <t>Исполнение судебных актов</t>
  </si>
  <si>
    <t>850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</si>
  <si>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</si>
  <si>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</si>
  <si>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</si>
  <si>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</si>
  <si>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</si>
  <si>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</si>
  <si>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</si>
  <si>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</si>
  <si>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</si>
  <si>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</si>
  <si>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</si>
  <si>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</si>
  <si>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</si>
  <si>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</si>
  <si>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</si>
  <si>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>919 1140601310 0000 430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</si>
  <si>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</si>
  <si>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</si>
  <si>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</si>
  <si>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</si>
  <si>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</si>
  <si>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</si>
  <si>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2015 год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</si>
  <si>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</si>
  <si>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</si>
  <si>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</si>
  <si>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</si>
  <si>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</t>
  </si>
  <si>
    <t>Распределение бюджетных ассигнований по целевым статьям, группам видов расходов</t>
  </si>
  <si>
    <t>классификации расходов бюджета</t>
  </si>
  <si>
    <t>Омутнинского района Кировской области на 2014 год</t>
  </si>
  <si>
    <t>Реализация проекта местных инициатив ("Обустройство парка и стадиона")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</si>
  <si>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</si>
  <si>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</si>
  <si>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</si>
  <si>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000 2190500010 0000 151</t>
  </si>
  <si>
    <t>984 2190500010 0000 151</t>
  </si>
  <si>
    <t>(в редакции от 28.08.2013 № __ )</t>
  </si>
  <si>
    <t xml:space="preserve"> на 2014 год</t>
  </si>
  <si>
    <t>План на 2014 год, тыс.руб.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</si>
  <si>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</si>
  <si>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</si>
  <si>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</si>
  <si>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400 0000</t>
  </si>
  <si>
    <t>Муниципальная программа "Развитие Восточного городского поселения"</t>
  </si>
  <si>
    <t>401 0000</t>
  </si>
  <si>
    <t xml:space="preserve">401 0100 </t>
  </si>
  <si>
    <t>Руководство и управление в сфере установленных функций органов государственной власти Кировской области</t>
  </si>
  <si>
    <t>401 0102</t>
  </si>
  <si>
    <t>401 5118</t>
  </si>
  <si>
    <t>401 1800</t>
  </si>
  <si>
    <t>Субсидии юридическим лицам (кроме некоммерческих организаций), индивидуальным предпринимателям, физическим лицам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</si>
  <si>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</si>
  <si>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</si>
  <si>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</si>
  <si>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</si>
  <si>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</si>
  <si>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</si>
  <si>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</si>
  <si>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</si>
  <si>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880</t>
  </si>
  <si>
    <t>Специальные расходы</t>
  </si>
  <si>
    <t>Реализация государственных функций, связанных с общегосударственным управлением</t>
  </si>
  <si>
    <t>401 1801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</si>
  <si>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</si>
  <si>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</si>
  <si>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</si>
  <si>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</si>
  <si>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</si>
  <si>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403 0000</t>
  </si>
  <si>
    <t>403 0400</t>
  </si>
  <si>
    <t>403 0403</t>
  </si>
  <si>
    <t>Мероприятия по поддержке и развитию малого предпринимательства</t>
  </si>
  <si>
    <t>404 0000</t>
  </si>
  <si>
    <t>404 0400</t>
  </si>
  <si>
    <t>404 0404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</si>
  <si>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</si>
  <si>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</si>
  <si>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</si>
  <si>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</si>
  <si>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</si>
  <si>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Приложение №6</t>
  </si>
  <si>
    <t>Мероприятия по развитию коммунальной инфраструктуры</t>
  </si>
  <si>
    <t>406 0000</t>
  </si>
  <si>
    <t>406 0400</t>
  </si>
  <si>
    <t>406 0406</t>
  </si>
  <si>
    <t>Мероприятия в сфере благоустройства</t>
  </si>
  <si>
    <t>407 0000</t>
  </si>
  <si>
    <t>407 0400</t>
  </si>
  <si>
    <t>407 0407</t>
  </si>
  <si>
    <t>Мероприятия по защите населения от чрезвычайных ситуаций, гражданская оборона</t>
  </si>
  <si>
    <t>407 0477</t>
  </si>
  <si>
    <t>Мероприятия по пожарной безопасности</t>
  </si>
  <si>
    <t>408 0000</t>
  </si>
  <si>
    <t>408 0100</t>
  </si>
  <si>
    <t>408 0104</t>
  </si>
  <si>
    <t>408 0400</t>
  </si>
  <si>
    <t>408 0408</t>
  </si>
  <si>
    <t>Управление муниципальной собственностью Восточного городского поселения</t>
  </si>
  <si>
    <t>409 0000</t>
  </si>
  <si>
    <t>409 0400</t>
  </si>
  <si>
    <t>409 0409</t>
  </si>
  <si>
    <t>Мероприятия в сфере культуры</t>
  </si>
  <si>
    <t>409 1000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</si>
  <si>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</si>
  <si>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</si>
  <si>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</si>
  <si>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</si>
  <si>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</si>
  <si>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</si>
  <si>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409 1006</t>
  </si>
  <si>
    <t>410 0000</t>
  </si>
  <si>
    <t>410 0400</t>
  </si>
  <si>
    <t>410 0410</t>
  </si>
  <si>
    <t>Мероприятия в сфере молодежной политике</t>
  </si>
  <si>
    <t>409 0499</t>
  </si>
  <si>
    <t>411 0000</t>
  </si>
  <si>
    <t>411 0400</t>
  </si>
  <si>
    <t>411 0411</t>
  </si>
  <si>
    <t>Мероприятия в области физической культуры и спорта</t>
  </si>
  <si>
    <t>411 1000</t>
  </si>
  <si>
    <t>411 1005</t>
  </si>
  <si>
    <t>412 0000</t>
  </si>
  <si>
    <t>412 0400</t>
  </si>
  <si>
    <t>412 0412</t>
  </si>
  <si>
    <t>Мероприятия по снижению напряженности на рынке труда</t>
  </si>
  <si>
    <t>401 1000</t>
  </si>
  <si>
    <t>401 1001</t>
  </si>
  <si>
    <t>Владение, пользование и распоряжение имуществом, находящимся в муниципальной собственности поселения</t>
  </si>
  <si>
    <t>401 1002</t>
  </si>
  <si>
    <t>401 1003</t>
  </si>
  <si>
    <t>Создание условий, обеспечивающих активную деятельность пенсионеров</t>
  </si>
  <si>
    <t>120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</si>
  <si>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</si>
  <si>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</si>
  <si>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</si>
  <si>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244</t>
  </si>
  <si>
    <t>Прочая закупка товаров, работ, услуг для обеспечения государственных (муниципальных) нужд</t>
  </si>
  <si>
    <t>312</t>
  </si>
  <si>
    <t>414</t>
  </si>
  <si>
    <t>463</t>
  </si>
  <si>
    <t>466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</si>
  <si>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</si>
  <si>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Иные выплаты персоналу государственных (муниципальных) органов, за исключением фонда оплаты труда</t>
  </si>
  <si>
    <t>Иные пенсии, социальные доплаты к пенсиям</t>
  </si>
  <si>
    <t>Бюджетные инвестиции в объекты капитального строительства государственной (муниципальной) собственности</t>
  </si>
  <si>
    <t>Субсидии на осуществление капитальных вложений в объекты капитального строительства  государственной (муниципальной) собственности государственным (муниципальным) унитарным предприятиям</t>
  </si>
  <si>
    <t>630</t>
  </si>
  <si>
    <t>Субсидии некоммерческим организациям (за исключением государственных (муниципальных) учреждений</t>
  </si>
  <si>
    <t>810</t>
  </si>
  <si>
    <t>401 0104</t>
  </si>
  <si>
    <t>Органы местного самоуправления и структурные подразделения</t>
  </si>
  <si>
    <t>401 0700</t>
  </si>
  <si>
    <t>401 0701</t>
  </si>
  <si>
    <t>401 1500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</si>
  <si>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</si>
  <si>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401 1515</t>
  </si>
  <si>
    <t>Повышение квалификации специалистов по финансовой работе органов местного самоуправления</t>
  </si>
  <si>
    <t>401 1600</t>
  </si>
  <si>
    <t>401 1605</t>
  </si>
  <si>
    <t>Создание и деятельность в муниципальных образованиях административной (ых) комиссии (ий)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</si>
  <si>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</si>
  <si>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</si>
  <si>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100 1030223001 0000 110</t>
  </si>
  <si>
    <t>Распределение  ассигнований</t>
  </si>
  <si>
    <t>по разделам и подразделам классификации расходов бюджета на 2014 год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</si>
  <si>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</si>
  <si>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</si>
  <si>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поселений (за исключением земельных участков)</t>
  </si>
  <si>
    <t>000 1110507010 0000 120</t>
  </si>
  <si>
    <t>994 1110507510 0000 120</t>
  </si>
  <si>
    <t>000 1110507000 0000 120</t>
  </si>
  <si>
    <t>2016 год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</si>
  <si>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</si>
  <si>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</si>
  <si>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</si>
  <si>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</si>
  <si>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</si>
  <si>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</si>
  <si>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000 1030226001 0000 110</t>
  </si>
  <si>
    <t>100 1030226001 0000 110</t>
  </si>
  <si>
    <t>Благоустройство</t>
  </si>
  <si>
    <t>Межбюджетные трансферты</t>
  </si>
  <si>
    <t>городской Думы</t>
  </si>
  <si>
    <t>Приложение №5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</si>
  <si>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</si>
  <si>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</si>
  <si>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</si>
  <si>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</si>
  <si>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</si>
  <si>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</si>
  <si>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</si>
  <si>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</si>
  <si>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</si>
  <si>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</si>
  <si>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</si>
  <si>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</si>
  <si>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</si>
  <si>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</si>
  <si>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</si>
  <si>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000 1060103010 0000 110</t>
  </si>
  <si>
    <t>182 1060103010 0000 110</t>
  </si>
  <si>
    <t>000 1060600000 00000 110</t>
  </si>
  <si>
    <t>Земельный налог</t>
  </si>
  <si>
    <t>000 1060601000 0000 110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</si>
  <si>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</si>
  <si>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182 1060601310 0000 110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</si>
  <si>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</si>
  <si>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</si>
  <si>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000 1060602000 0000 110</t>
  </si>
  <si>
    <t>182 1060602310 0000 110</t>
  </si>
  <si>
    <t>401 1900</t>
  </si>
  <si>
    <t>401 1901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</si>
  <si>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</si>
  <si>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</si>
  <si>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</si>
  <si>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</si>
  <si>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</si>
  <si>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</si>
  <si>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</si>
  <si>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</si>
  <si>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</si>
  <si>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</si>
  <si>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</si>
  <si>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</si>
  <si>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</si>
  <si>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</si>
  <si>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</si>
  <si>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</si>
  <si>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</si>
  <si>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</si>
  <si>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</si>
  <si>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</si>
  <si>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</si>
  <si>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</si>
  <si>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</si>
  <si>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</si>
  <si>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</si>
  <si>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</si>
  <si>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</si>
  <si>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</si>
  <si>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</si>
  <si>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</si>
  <si>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984 2020301510 0000 151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</si>
  <si>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</si>
  <si>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</si>
  <si>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</si>
  <si>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 вида расхода</t>
  </si>
  <si>
    <t>Приложение № 3</t>
  </si>
  <si>
    <t>Содействие в развитии сельскохозяйственного производства, создание условий для развития малого предпринимательства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</si>
  <si>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</si>
  <si>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</si>
  <si>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</si>
  <si>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</si>
  <si>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984 1140203310 0000 410</t>
  </si>
  <si>
    <t>Наименование показателя</t>
  </si>
  <si>
    <t>Целевая статья</t>
  </si>
  <si>
    <t>Вид расхода</t>
  </si>
  <si>
    <t>Всего расходов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</si>
  <si>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</si>
  <si>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</si>
  <si>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</si>
  <si>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</si>
  <si>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</si>
  <si>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</si>
  <si>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</si>
  <si>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</si>
  <si>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</si>
  <si>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</si>
  <si>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</si>
  <si>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Реализация государственных функций 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</si>
  <si>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</si>
  <si>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</si>
  <si>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</si>
  <si>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</si>
  <si>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</si>
  <si>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</si>
  <si>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</si>
  <si>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</si>
  <si>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</si>
  <si>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</si>
  <si>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401 1514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</si>
  <si>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</si>
  <si>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413 0000</t>
  </si>
  <si>
    <t>413 0400</t>
  </si>
  <si>
    <t>Омутнинского района Кировской области на 2015 год и на 2016 год</t>
  </si>
  <si>
    <t>100</t>
  </si>
  <si>
    <t>Расходы на выплаты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</si>
  <si>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</si>
  <si>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</si>
  <si>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400</t>
  </si>
  <si>
    <t>Капитальные вложения в объекты недвижимого имущества государственной (муниципальной собственности)</t>
  </si>
  <si>
    <t>Омутнинского  района  Кировской области   на 2014 год</t>
  </si>
  <si>
    <t>по разделам и подразделам классификации расходов бюджета на 2015 год и 2016 год</t>
  </si>
  <si>
    <t xml:space="preserve">000 0000 </t>
  </si>
  <si>
    <t>984</t>
  </si>
  <si>
    <t>муниципального образования Восточное городское поселение Омутнинского района Кировской области на 2015 год и 2016 год</t>
  </si>
  <si>
    <t>Администрация Восточного городского поселения</t>
  </si>
  <si>
    <t>Омутнинского  района  Кировской области   на 2015 год и на 2016 год</t>
  </si>
  <si>
    <t>Внепрограммные мероприятия</t>
  </si>
  <si>
    <t>Возврат остатков субсидий , субвенций и иных межбюджетных трансфертов, имеющих целевое назначение, прошлых лет</t>
  </si>
  <si>
    <t>Функционирование высшего должностного лица Российской Федерации и муниципального образования</t>
  </si>
  <si>
    <t>Субвенция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</si>
  <si>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Погашение бюджетом поселения бюджетных кредитов от других бюджетов бюджетной системы Российской Федерации в валюте Российской Федерации</t>
  </si>
  <si>
    <t>Мероприятия в сфере молодежной политики</t>
  </si>
  <si>
    <t>Подпрограмма "Энергосбережение и повышение энергетической эффективности"</t>
  </si>
  <si>
    <t>Подпрограмма "Поддержка и развитие малого предпринимательства"</t>
  </si>
  <si>
    <t>Подпрограмма "Развитие транспортной системы автомобильных дорог общего пользования</t>
  </si>
  <si>
    <t>Подпрограмма "Развитие коммунальной инфраструктуры"</t>
  </si>
  <si>
    <t>Подпрограмма "Благоустройство Восточного городского поселения"</t>
  </si>
  <si>
    <t>Подпрограмма "Безопасное поселение"</t>
  </si>
  <si>
    <t>Подпрограмма "Управление муниципальным имуществом"</t>
  </si>
  <si>
    <t>Подпрограмма "Развитие культуры Восточного городского поселения"</t>
  </si>
  <si>
    <t>Подпрограмма "Развитие молодежной политики"</t>
  </si>
  <si>
    <t>Подпрограмма "Развитие физической культуры и спорта"</t>
  </si>
  <si>
    <t>Подпрограмма "Снижение напряженности на рынке труда"</t>
  </si>
  <si>
    <t>Подпрограмма "Капитальный ремонт жилищного фонда"</t>
  </si>
  <si>
    <t>Подпрограмма "Развитие транспортной системы автомобильных дорог общего пользования"</t>
  </si>
  <si>
    <t>Подпрограмма"Развитие муниципального управления"</t>
  </si>
  <si>
    <t>Подпрограмма "Развитие коммунальной инфраструктуры</t>
  </si>
  <si>
    <t>Программа "Развитие Восточного городского поселения"</t>
  </si>
  <si>
    <t>от 25.12.2013 № ___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</si>
  <si>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</si>
  <si>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</si>
  <si>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</si>
  <si>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</si>
  <si>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Доплаты к пенсиям муниципальных служащих </t>
  </si>
  <si>
    <t>409 1004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</si>
  <si>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</si>
  <si>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Субвенции на осуществление первичного воинского учета на территориях, где отсутствуют военные комиссариаты в рамках внепрограммных расходов федеральных органов исполнительной власти</t>
  </si>
  <si>
    <t>Доплаты к пенсиям муниципальных служащих</t>
  </si>
  <si>
    <t>Субвенции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</si>
  <si>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</si>
  <si>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</si>
  <si>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</si>
  <si>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от 25.12.2013 № 76</t>
  </si>
  <si>
    <t>от  25.12.2013 № 76</t>
  </si>
  <si>
    <t>от 25.12.2013 №76</t>
  </si>
  <si>
    <t>402 0104</t>
  </si>
  <si>
    <t>110</t>
  </si>
  <si>
    <t>Расходы на выплаты персоналу казенных учреждений</t>
  </si>
  <si>
    <t>984 2070503010 0000 180</t>
  </si>
  <si>
    <t>000 2070503010 0000 180</t>
  </si>
  <si>
    <t>4060406</t>
  </si>
  <si>
    <t>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</si>
  <si>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41Я1517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</si>
  <si>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</si>
  <si>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410 1000</t>
  </si>
  <si>
    <t>410 1008</t>
  </si>
  <si>
    <t>Организация и осуществление мероприятий по работе с детьми и молодежью в поселении</t>
  </si>
  <si>
    <t>(в редакции от 30.07.2014 № 27 )</t>
  </si>
  <si>
    <t>(в редакции от 30.07.2014 № 27)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</si>
  <si>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</si>
  <si>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000 1163300000 0000 000</t>
  </si>
  <si>
    <t>000 1163305010 0000 140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</si>
</sst>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6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 Unicode MS"/>
      <family val="2"/>
    </font>
    <font>
      <b/>
      <sz val="9"/>
      <name val="Bookman Old Style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Narrow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/>
    </xf>
    <xf numFmtId="164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14" xfId="0" applyFont="1" applyBorder="1" applyAlignment="1">
      <alignment/>
    </xf>
    <xf numFmtId="171" fontId="19" fillId="0" borderId="14" xfId="0" applyNumberFormat="1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 horizontal="left"/>
    </xf>
    <xf numFmtId="171" fontId="22" fillId="0" borderId="0" xfId="0" applyNumberFormat="1" applyFont="1" applyAlignment="1">
      <alignment horizontal="left"/>
    </xf>
    <xf numFmtId="171" fontId="24" fillId="0" borderId="15" xfId="0" applyNumberFormat="1" applyFont="1" applyFill="1" applyBorder="1" applyAlignment="1">
      <alignment horizontal="center" vertical="top" wrapText="1"/>
    </xf>
    <xf numFmtId="171" fontId="25" fillId="0" borderId="16" xfId="0" applyNumberFormat="1" applyFont="1" applyFill="1" applyBorder="1" applyAlignment="1">
      <alignment horizontal="center" vertical="top" wrapText="1"/>
    </xf>
    <xf numFmtId="171" fontId="26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11" fontId="3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171" fontId="23" fillId="0" borderId="16" xfId="0" applyNumberFormat="1" applyFont="1" applyFill="1" applyBorder="1" applyAlignment="1">
      <alignment horizontal="center" vertical="top" wrapText="1"/>
    </xf>
    <xf numFmtId="171" fontId="23" fillId="0" borderId="2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71" fontId="34" fillId="24" borderId="23" xfId="0" applyNumberFormat="1" applyFont="1" applyFill="1" applyBorder="1" applyAlignment="1">
      <alignment horizontal="center" vertical="top" wrapText="1"/>
    </xf>
    <xf numFmtId="171" fontId="34" fillId="24" borderId="10" xfId="0" applyNumberFormat="1" applyFont="1" applyFill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164" fontId="15" fillId="0" borderId="1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64" fontId="15" fillId="0" borderId="20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wrapText="1"/>
    </xf>
    <xf numFmtId="0" fontId="14" fillId="0" borderId="20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6" fillId="0" borderId="20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164" fontId="16" fillId="0" borderId="2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65" fontId="14" fillId="0" borderId="20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6" fillId="0" borderId="2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wrapText="1"/>
    </xf>
    <xf numFmtId="164" fontId="16" fillId="0" borderId="21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164" fontId="14" fillId="0" borderId="2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33" fillId="0" borderId="13" xfId="0" applyFont="1" applyBorder="1" applyAlignment="1">
      <alignment wrapText="1"/>
    </xf>
    <xf numFmtId="49" fontId="38" fillId="0" borderId="27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9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justify" vertical="top" wrapText="1"/>
    </xf>
    <xf numFmtId="0" fontId="39" fillId="0" borderId="25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39" fillId="0" borderId="30" xfId="0" applyFont="1" applyFill="1" applyBorder="1" applyAlignment="1">
      <alignment horizontal="justify" vertical="top" wrapText="1"/>
    </xf>
    <xf numFmtId="0" fontId="22" fillId="0" borderId="31" xfId="0" applyFont="1" applyFill="1" applyBorder="1" applyAlignment="1">
      <alignment horizontal="justify" vertical="top" wrapText="1"/>
    </xf>
    <xf numFmtId="0" fontId="22" fillId="0" borderId="30" xfId="0" applyFont="1" applyFill="1" applyBorder="1" applyAlignment="1">
      <alignment horizontal="justify" vertical="top" wrapText="1"/>
    </xf>
    <xf numFmtId="0" fontId="22" fillId="0" borderId="30" xfId="0" applyFont="1" applyBorder="1" applyAlignment="1">
      <alignment horizontal="left" wrapText="1"/>
    </xf>
    <xf numFmtId="0" fontId="39" fillId="0" borderId="32" xfId="0" applyFont="1" applyFill="1" applyBorder="1" applyAlignment="1">
      <alignment horizontal="justify" vertical="top" wrapText="1"/>
    </xf>
    <xf numFmtId="0" fontId="22" fillId="0" borderId="33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0" fontId="30" fillId="0" borderId="28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171" fontId="30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1" fontId="1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49" fontId="33" fillId="0" borderId="27" xfId="0" applyNumberFormat="1" applyFont="1" applyBorder="1" applyAlignment="1">
      <alignment horizontal="center" wrapText="1"/>
    </xf>
    <xf numFmtId="49" fontId="29" fillId="0" borderId="25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17" fillId="0" borderId="10" xfId="0" applyNumberFormat="1" applyFont="1" applyBorder="1" applyAlignment="1">
      <alignment horizontal="justify" vertical="top" wrapText="1"/>
    </xf>
    <xf numFmtId="11" fontId="12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30" fillId="0" borderId="14" xfId="0" applyFont="1" applyBorder="1" applyAlignment="1">
      <alignment/>
    </xf>
    <xf numFmtId="171" fontId="30" fillId="0" borderId="14" xfId="0" applyNumberFormat="1" applyFont="1" applyBorder="1" applyAlignment="1">
      <alignment/>
    </xf>
    <xf numFmtId="0" fontId="41" fillId="0" borderId="28" xfId="0" applyFont="1" applyFill="1" applyBorder="1" applyAlignment="1">
      <alignment horizontal="justify" vertical="top" wrapText="1"/>
    </xf>
    <xf numFmtId="0" fontId="30" fillId="0" borderId="29" xfId="0" applyFont="1" applyFill="1" applyBorder="1" applyAlignment="1">
      <alignment horizontal="justify" vertical="top" wrapText="1"/>
    </xf>
    <xf numFmtId="171" fontId="30" fillId="0" borderId="15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171" fontId="30" fillId="0" borderId="10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41" fillId="0" borderId="0" xfId="0" applyFont="1" applyAlignment="1">
      <alignment horizontal="center" vertical="top"/>
    </xf>
    <xf numFmtId="171" fontId="30" fillId="0" borderId="17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171" fontId="30" fillId="0" borderId="10" xfId="0" applyNumberFormat="1" applyFont="1" applyFill="1" applyBorder="1" applyAlignment="1">
      <alignment horizontal="center" vertical="top" wrapText="1"/>
    </xf>
    <xf numFmtId="0" fontId="41" fillId="0" borderId="25" xfId="0" applyFont="1" applyFill="1" applyBorder="1" applyAlignment="1">
      <alignment horizontal="justify" vertical="top" wrapText="1"/>
    </xf>
    <xf numFmtId="171" fontId="42" fillId="0" borderId="16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justify" vertical="top" wrapText="1"/>
    </xf>
    <xf numFmtId="171" fontId="43" fillId="0" borderId="16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justify" vertical="top" wrapText="1"/>
    </xf>
    <xf numFmtId="0" fontId="30" fillId="0" borderId="31" xfId="0" applyFont="1" applyFill="1" applyBorder="1" applyAlignment="1">
      <alignment horizontal="justify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justify" vertical="top" wrapText="1"/>
    </xf>
    <xf numFmtId="0" fontId="30" fillId="0" borderId="30" xfId="0" applyFont="1" applyBorder="1" applyAlignment="1">
      <alignment horizontal="left" wrapText="1"/>
    </xf>
    <xf numFmtId="0" fontId="41" fillId="0" borderId="32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3" fillId="0" borderId="34" xfId="0" applyNumberFormat="1" applyFont="1" applyBorder="1" applyAlignment="1">
      <alignment horizontal="center" wrapText="1"/>
    </xf>
    <xf numFmtId="2" fontId="15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27" fillId="0" borderId="10" xfId="0" applyFont="1" applyBorder="1" applyAlignment="1">
      <alignment horizontal="justify"/>
    </xf>
    <xf numFmtId="0" fontId="28" fillId="0" borderId="17" xfId="0" applyFont="1" applyBorder="1" applyAlignment="1">
      <alignment horizontal="justify" vertical="top" wrapText="1"/>
    </xf>
    <xf numFmtId="165" fontId="15" fillId="0" borderId="10" xfId="0" applyNumberFormat="1" applyFont="1" applyBorder="1" applyAlignment="1">
      <alignment horizontal="center" vertical="center" wrapText="1"/>
    </xf>
    <xf numFmtId="172" fontId="41" fillId="0" borderId="16" xfId="0" applyNumberFormat="1" applyFont="1" applyFill="1" applyBorder="1" applyAlignment="1">
      <alignment horizontal="center" vertical="top" wrapText="1"/>
    </xf>
    <xf numFmtId="172" fontId="30" fillId="0" borderId="16" xfId="0" applyNumberFormat="1" applyFont="1" applyFill="1" applyBorder="1" applyAlignment="1">
      <alignment horizontal="center" vertical="top" wrapText="1"/>
    </xf>
    <xf numFmtId="165" fontId="8" fillId="0" borderId="34" xfId="0" applyNumberFormat="1" applyFont="1" applyBorder="1" applyAlignment="1">
      <alignment horizontal="center" wrapText="1"/>
    </xf>
    <xf numFmtId="49" fontId="36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35" fillId="0" borderId="35" xfId="0" applyNumberFormat="1" applyFont="1" applyBorder="1" applyAlignment="1">
      <alignment wrapText="1"/>
    </xf>
    <xf numFmtId="0" fontId="17" fillId="0" borderId="33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11" fontId="1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vertical="top" wrapText="1"/>
    </xf>
    <xf numFmtId="49" fontId="30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justify" wrapText="1"/>
    </xf>
    <xf numFmtId="0" fontId="12" fillId="24" borderId="10" xfId="0" applyFont="1" applyFill="1" applyBorder="1" applyAlignment="1">
      <alignment horizontal="justify" wrapText="1"/>
    </xf>
    <xf numFmtId="49" fontId="12" fillId="24" borderId="10" xfId="0" applyNumberFormat="1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14" fillId="0" borderId="10" xfId="0" applyNumberFormat="1" applyFont="1" applyBorder="1" applyAlignment="1">
      <alignment horizontal="right" wrapText="1"/>
    </xf>
    <xf numFmtId="164" fontId="1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 quotePrefix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11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45" fillId="0" borderId="10" xfId="0" applyNumberFormat="1" applyFont="1" applyBorder="1" applyAlignment="1" quotePrefix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justify" wrapText="1"/>
    </xf>
    <xf numFmtId="49" fontId="13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/>
    </xf>
    <xf numFmtId="0" fontId="3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171" fontId="24" fillId="0" borderId="16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15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72" fontId="41" fillId="0" borderId="22" xfId="0" applyNumberFormat="1" applyFont="1" applyFill="1" applyBorder="1" applyAlignment="1">
      <alignment horizontal="center" vertical="top" wrapText="1"/>
    </xf>
    <xf numFmtId="0" fontId="27" fillId="0" borderId="33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8" fillId="0" borderId="10" xfId="0" applyFont="1" applyBorder="1" applyAlignment="1">
      <alignment vertical="top" wrapText="1"/>
    </xf>
    <xf numFmtId="49" fontId="28" fillId="0" borderId="17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4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34" fillId="24" borderId="36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2" fillId="0" borderId="3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9" fontId="46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horizontal="center"/>
    </xf>
    <xf numFmtId="49" fontId="47" fillId="0" borderId="10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B45" sqref="B45"/>
    </sheetView>
  </sheetViews>
  <sheetFormatPr defaultColWidth="9.00390625" defaultRowHeight="12.75" outlineLevelRow="1"/>
  <cols>
    <col min="1" max="1" width="11.25390625" style="16" customWidth="1"/>
    <col min="2" max="2" width="78.125" style="14" customWidth="1"/>
  </cols>
  <sheetData>
    <row r="1" spans="1:2" ht="12.75">
      <c r="A1" s="312" t="s">
        <v>463</v>
      </c>
      <c r="B1" s="313"/>
    </row>
    <row r="2" spans="1:2" ht="12.75">
      <c r="A2" s="312" t="s">
        <v>400</v>
      </c>
      <c r="B2" s="313"/>
    </row>
    <row r="3" spans="1:2" ht="12.75">
      <c r="A3" s="312" t="s">
        <v>398</v>
      </c>
      <c r="B3" s="313"/>
    </row>
    <row r="4" spans="1:2" ht="12.75">
      <c r="A4" s="312" t="s">
        <v>550</v>
      </c>
      <c r="B4" s="313"/>
    </row>
    <row r="5" spans="1:2" ht="12.75" outlineLevel="1">
      <c r="A5" s="312" t="s">
        <v>566</v>
      </c>
      <c r="B5" s="313"/>
    </row>
    <row r="6" ht="12.75">
      <c r="A6" s="15"/>
    </row>
    <row r="7" spans="1:2" ht="12.75">
      <c r="A7" s="311" t="s">
        <v>58</v>
      </c>
      <c r="B7" s="311"/>
    </row>
    <row r="8" spans="1:2" ht="12.75">
      <c r="A8" s="311" t="s">
        <v>155</v>
      </c>
      <c r="B8" s="311"/>
    </row>
    <row r="9" spans="1:2" ht="12.75">
      <c r="A9" s="311" t="s">
        <v>154</v>
      </c>
      <c r="B9" s="311"/>
    </row>
    <row r="10" spans="1:2" ht="12.75">
      <c r="A10" s="311"/>
      <c r="B10" s="311"/>
    </row>
    <row r="11" ht="12.75">
      <c r="A11" s="15"/>
    </row>
    <row r="12" spans="1:2" ht="12.75">
      <c r="A12" s="6" t="s">
        <v>461</v>
      </c>
      <c r="B12" s="2" t="s">
        <v>462</v>
      </c>
    </row>
    <row r="13" spans="1:2" ht="12.75">
      <c r="A13" s="6">
        <v>1</v>
      </c>
      <c r="B13" s="2">
        <v>2</v>
      </c>
    </row>
    <row r="14" spans="1:2" s="3" customFormat="1" ht="12.75">
      <c r="A14" s="231" t="s">
        <v>258</v>
      </c>
      <c r="B14" s="232" t="s">
        <v>259</v>
      </c>
    </row>
    <row r="15" spans="1:2" s="3" customFormat="1" ht="15.75" customHeight="1">
      <c r="A15" s="231" t="s">
        <v>260</v>
      </c>
      <c r="B15" s="34" t="s">
        <v>162</v>
      </c>
    </row>
    <row r="16" spans="1:2" s="3" customFormat="1" ht="12.75">
      <c r="A16" s="32" t="s">
        <v>261</v>
      </c>
      <c r="B16" s="44" t="s">
        <v>537</v>
      </c>
    </row>
    <row r="17" spans="1:2" ht="14.25" customHeight="1">
      <c r="A17" s="32" t="s">
        <v>263</v>
      </c>
      <c r="B17" s="44" t="s">
        <v>538</v>
      </c>
    </row>
    <row r="18" spans="1:2" ht="12.75">
      <c r="A18" s="32" t="s">
        <v>365</v>
      </c>
      <c r="B18" s="44" t="s">
        <v>366</v>
      </c>
    </row>
    <row r="19" spans="1:2" s="3" customFormat="1" ht="12.75" customHeight="1">
      <c r="A19" s="32" t="s">
        <v>367</v>
      </c>
      <c r="B19" s="44" t="s">
        <v>152</v>
      </c>
    </row>
    <row r="20" spans="1:2" ht="12.75" customHeight="1">
      <c r="A20" s="32" t="s">
        <v>368</v>
      </c>
      <c r="B20" s="44" t="s">
        <v>153</v>
      </c>
    </row>
    <row r="21" spans="1:2" ht="23.25" customHeight="1">
      <c r="A21" s="32" t="s">
        <v>341</v>
      </c>
      <c r="B21" s="44" t="s">
        <v>539</v>
      </c>
    </row>
    <row r="22" spans="1:2" ht="12.75" customHeight="1">
      <c r="A22" s="32" t="s">
        <v>342</v>
      </c>
      <c r="B22" s="38" t="s">
        <v>343</v>
      </c>
    </row>
    <row r="23" spans="1:2" ht="25.5" customHeight="1">
      <c r="A23" s="32" t="s">
        <v>344</v>
      </c>
      <c r="B23" s="38" t="s">
        <v>547</v>
      </c>
    </row>
    <row r="24" spans="1:2" ht="134.25" customHeight="1">
      <c r="A24" s="32" t="s">
        <v>345</v>
      </c>
      <c r="B24" s="236" t="s">
        <v>548</v>
      </c>
    </row>
    <row r="25" spans="1:2" ht="25.5" customHeight="1">
      <c r="A25" s="32" t="s">
        <v>369</v>
      </c>
      <c r="B25" s="44" t="s">
        <v>370</v>
      </c>
    </row>
    <row r="26" spans="1:2" ht="25.5" customHeight="1">
      <c r="A26" s="32" t="s">
        <v>496</v>
      </c>
      <c r="B26" s="44" t="s">
        <v>559</v>
      </c>
    </row>
    <row r="27" spans="1:2" ht="12.75" customHeight="1" hidden="1" outlineLevel="1">
      <c r="A27" s="32" t="s">
        <v>371</v>
      </c>
      <c r="B27" s="44" t="s">
        <v>372</v>
      </c>
    </row>
    <row r="28" spans="1:2" ht="24" customHeight="1" collapsed="1">
      <c r="A28" s="32" t="s">
        <v>373</v>
      </c>
      <c r="B28" s="44" t="s">
        <v>376</v>
      </c>
    </row>
    <row r="29" spans="1:2" s="3" customFormat="1" ht="12.75" customHeight="1">
      <c r="A29" s="32" t="s">
        <v>374</v>
      </c>
      <c r="B29" s="44" t="s">
        <v>375</v>
      </c>
    </row>
    <row r="30" spans="1:2" s="60" customFormat="1" ht="24.75" customHeight="1">
      <c r="A30" s="32" t="s">
        <v>264</v>
      </c>
      <c r="B30" s="44" t="s">
        <v>540</v>
      </c>
    </row>
    <row r="31" spans="1:2" s="3" customFormat="1" ht="12.75">
      <c r="A31" s="32" t="s">
        <v>265</v>
      </c>
      <c r="B31" s="44" t="s">
        <v>277</v>
      </c>
    </row>
    <row r="32" spans="1:2" ht="12.75">
      <c r="A32" s="32" t="s">
        <v>278</v>
      </c>
      <c r="B32" s="44" t="s">
        <v>484</v>
      </c>
    </row>
    <row r="33" spans="1:2" ht="12.75">
      <c r="A33" s="32" t="s">
        <v>426</v>
      </c>
      <c r="B33" s="44" t="s">
        <v>241</v>
      </c>
    </row>
    <row r="34" spans="1:2" ht="12.75">
      <c r="A34" s="32" t="s">
        <v>427</v>
      </c>
      <c r="B34" s="44" t="s">
        <v>541</v>
      </c>
    </row>
    <row r="35" spans="1:2" ht="12.75">
      <c r="A35" s="32" t="s">
        <v>78</v>
      </c>
      <c r="B35" s="44" t="s">
        <v>180</v>
      </c>
    </row>
    <row r="36" spans="1:2" s="3" customFormat="1" ht="12.75">
      <c r="A36" s="231" t="s">
        <v>279</v>
      </c>
      <c r="B36" s="233" t="s">
        <v>520</v>
      </c>
    </row>
    <row r="37" spans="1:2" s="4" customFormat="1" ht="12.75">
      <c r="A37" s="32" t="s">
        <v>280</v>
      </c>
      <c r="B37" s="31" t="s">
        <v>281</v>
      </c>
    </row>
    <row r="38" spans="1:2" s="3" customFormat="1" ht="12.75">
      <c r="A38" s="32" t="s">
        <v>282</v>
      </c>
      <c r="B38" s="44" t="s">
        <v>283</v>
      </c>
    </row>
    <row r="39" spans="1:2" s="3" customFormat="1" ht="12.75">
      <c r="A39" s="231" t="s">
        <v>284</v>
      </c>
      <c r="B39" s="234" t="s">
        <v>521</v>
      </c>
    </row>
    <row r="40" spans="1:2" s="4" customFormat="1" ht="12.75">
      <c r="A40" s="32" t="s">
        <v>285</v>
      </c>
      <c r="B40" s="31" t="s">
        <v>281</v>
      </c>
    </row>
    <row r="41" spans="1:2" s="4" customFormat="1" ht="12.75">
      <c r="A41" s="32" t="s">
        <v>286</v>
      </c>
      <c r="B41" s="178" t="s">
        <v>287</v>
      </c>
    </row>
    <row r="42" spans="1:2" s="3" customFormat="1" ht="25.5" customHeight="1">
      <c r="A42" s="231" t="s">
        <v>288</v>
      </c>
      <c r="B42" s="34" t="s">
        <v>532</v>
      </c>
    </row>
    <row r="43" spans="1:2" s="5" customFormat="1" ht="12.75" customHeight="1">
      <c r="A43" s="32" t="s">
        <v>289</v>
      </c>
      <c r="B43" s="31" t="s">
        <v>281</v>
      </c>
    </row>
    <row r="44" spans="1:2" s="17" customFormat="1" ht="12" customHeight="1">
      <c r="A44" s="32" t="s">
        <v>290</v>
      </c>
      <c r="B44" s="31" t="s">
        <v>291</v>
      </c>
    </row>
    <row r="45" spans="1:2" s="3" customFormat="1" ht="12" customHeight="1">
      <c r="A45" s="231" t="s">
        <v>292</v>
      </c>
      <c r="B45" s="34" t="s">
        <v>523</v>
      </c>
    </row>
    <row r="46" spans="1:2" s="4" customFormat="1" ht="12.75" customHeight="1">
      <c r="A46" s="32" t="s">
        <v>294</v>
      </c>
      <c r="B46" s="31" t="s">
        <v>281</v>
      </c>
    </row>
    <row r="47" spans="1:2" s="3" customFormat="1" ht="12.75">
      <c r="A47" s="32" t="s">
        <v>295</v>
      </c>
      <c r="B47" s="38" t="s">
        <v>297</v>
      </c>
    </row>
    <row r="48" spans="1:2" s="3" customFormat="1" ht="12.75">
      <c r="A48" s="231" t="s">
        <v>298</v>
      </c>
      <c r="B48" s="45" t="s">
        <v>524</v>
      </c>
    </row>
    <row r="49" spans="1:2" s="3" customFormat="1" ht="12.75">
      <c r="A49" s="32" t="s">
        <v>299</v>
      </c>
      <c r="B49" s="31" t="s">
        <v>281</v>
      </c>
    </row>
    <row r="50" spans="1:2" s="4" customFormat="1" ht="12.75">
      <c r="A50" s="32" t="s">
        <v>300</v>
      </c>
      <c r="B50" s="31" t="s">
        <v>301</v>
      </c>
    </row>
    <row r="51" spans="1:2" s="4" customFormat="1" ht="12.75">
      <c r="A51" s="32" t="s">
        <v>19</v>
      </c>
      <c r="B51" s="31" t="s">
        <v>21</v>
      </c>
    </row>
    <row r="52" spans="1:2" s="4" customFormat="1" ht="12.75">
      <c r="A52" s="32" t="s">
        <v>20</v>
      </c>
      <c r="B52" s="31" t="s">
        <v>22</v>
      </c>
    </row>
    <row r="53" spans="1:2" s="3" customFormat="1" ht="12.75">
      <c r="A53" s="231" t="s">
        <v>302</v>
      </c>
      <c r="B53" s="34" t="s">
        <v>525</v>
      </c>
    </row>
    <row r="54" spans="1:2" s="4" customFormat="1" ht="12.75">
      <c r="A54" s="32" t="s">
        <v>303</v>
      </c>
      <c r="B54" s="31" t="s">
        <v>281</v>
      </c>
    </row>
    <row r="55" spans="1:2" s="3" customFormat="1" ht="12.75">
      <c r="A55" s="32" t="s">
        <v>304</v>
      </c>
      <c r="B55" s="31" t="s">
        <v>305</v>
      </c>
    </row>
    <row r="56" spans="1:2" s="4" customFormat="1" ht="12.75">
      <c r="A56" s="32" t="s">
        <v>306</v>
      </c>
      <c r="B56" s="31" t="s">
        <v>307</v>
      </c>
    </row>
    <row r="57" spans="1:2" s="3" customFormat="1" ht="12.75">
      <c r="A57" s="231" t="s">
        <v>308</v>
      </c>
      <c r="B57" s="234" t="s">
        <v>526</v>
      </c>
    </row>
    <row r="58" spans="1:2" s="4" customFormat="1" ht="12.75">
      <c r="A58" s="32" t="s">
        <v>309</v>
      </c>
      <c r="B58" s="44" t="s">
        <v>537</v>
      </c>
    </row>
    <row r="59" spans="1:2" s="3" customFormat="1" ht="12.75">
      <c r="A59" s="32" t="s">
        <v>310</v>
      </c>
      <c r="B59" s="44" t="s">
        <v>366</v>
      </c>
    </row>
    <row r="60" spans="1:2" s="3" customFormat="1" ht="12.75">
      <c r="A60" s="32" t="s">
        <v>311</v>
      </c>
      <c r="B60" s="31" t="s">
        <v>281</v>
      </c>
    </row>
    <row r="61" spans="1:2" s="3" customFormat="1" ht="12.75">
      <c r="A61" s="216" t="s">
        <v>312</v>
      </c>
      <c r="B61" s="176" t="s">
        <v>313</v>
      </c>
    </row>
    <row r="62" spans="1:2" s="3" customFormat="1" ht="12.75">
      <c r="A62" s="231" t="s">
        <v>314</v>
      </c>
      <c r="B62" s="234" t="s">
        <v>527</v>
      </c>
    </row>
    <row r="63" spans="1:2" s="3" customFormat="1" ht="12.75">
      <c r="A63" s="32" t="s">
        <v>315</v>
      </c>
      <c r="B63" s="31" t="s">
        <v>281</v>
      </c>
    </row>
    <row r="64" spans="1:2" s="3" customFormat="1" ht="12.75">
      <c r="A64" s="32" t="s">
        <v>316</v>
      </c>
      <c r="B64" s="31" t="s">
        <v>317</v>
      </c>
    </row>
    <row r="65" spans="1:2" s="3" customFormat="1" ht="12.75">
      <c r="A65" s="32" t="s">
        <v>330</v>
      </c>
      <c r="B65" s="31" t="s">
        <v>346</v>
      </c>
    </row>
    <row r="66" spans="1:2" s="4" customFormat="1" ht="27.75" customHeight="1">
      <c r="A66" s="32" t="s">
        <v>318</v>
      </c>
      <c r="B66" s="44" t="s">
        <v>539</v>
      </c>
    </row>
    <row r="67" spans="1:2" s="4" customFormat="1" ht="27.75" customHeight="1">
      <c r="A67" s="32" t="s">
        <v>542</v>
      </c>
      <c r="B67" s="31" t="s">
        <v>88</v>
      </c>
    </row>
    <row r="68" spans="1:2" s="3" customFormat="1" ht="25.5">
      <c r="A68" s="32" t="s">
        <v>325</v>
      </c>
      <c r="B68" s="42" t="s">
        <v>89</v>
      </c>
    </row>
    <row r="69" spans="1:4" s="3" customFormat="1" ht="14.25" customHeight="1">
      <c r="A69" s="231" t="s">
        <v>326</v>
      </c>
      <c r="B69" s="45" t="s">
        <v>528</v>
      </c>
      <c r="D69" s="285"/>
    </row>
    <row r="70" spans="1:2" s="4" customFormat="1" ht="12.75" customHeight="1">
      <c r="A70" s="32" t="s">
        <v>327</v>
      </c>
      <c r="B70" s="31" t="s">
        <v>281</v>
      </c>
    </row>
    <row r="71" spans="1:2" s="4" customFormat="1" ht="12.75" customHeight="1">
      <c r="A71" s="32" t="s">
        <v>328</v>
      </c>
      <c r="B71" s="38" t="s">
        <v>519</v>
      </c>
    </row>
    <row r="72" spans="1:2" s="4" customFormat="1" ht="27" customHeight="1">
      <c r="A72" s="32" t="s">
        <v>562</v>
      </c>
      <c r="B72" s="44" t="s">
        <v>539</v>
      </c>
    </row>
    <row r="73" spans="1:2" s="4" customFormat="1" ht="12.75" customHeight="1">
      <c r="A73" s="32" t="s">
        <v>563</v>
      </c>
      <c r="B73" s="44" t="s">
        <v>564</v>
      </c>
    </row>
    <row r="74" spans="1:2" s="3" customFormat="1" ht="12.75" customHeight="1">
      <c r="A74" s="231" t="s">
        <v>331</v>
      </c>
      <c r="B74" s="235" t="s">
        <v>529</v>
      </c>
    </row>
    <row r="75" spans="1:2" s="4" customFormat="1" ht="12.75" customHeight="1">
      <c r="A75" s="32" t="s">
        <v>332</v>
      </c>
      <c r="B75" s="31" t="s">
        <v>281</v>
      </c>
    </row>
    <row r="76" spans="1:2" s="4" customFormat="1" ht="12.75" customHeight="1">
      <c r="A76" s="32" t="s">
        <v>333</v>
      </c>
      <c r="B76" s="42" t="s">
        <v>334</v>
      </c>
    </row>
    <row r="77" spans="1:2" s="4" customFormat="1" ht="24.75" customHeight="1">
      <c r="A77" s="32" t="s">
        <v>335</v>
      </c>
      <c r="B77" s="44" t="s">
        <v>539</v>
      </c>
    </row>
    <row r="78" spans="1:2" s="3" customFormat="1" ht="39" customHeight="1">
      <c r="A78" s="32" t="s">
        <v>336</v>
      </c>
      <c r="B78" s="42" t="s">
        <v>543</v>
      </c>
    </row>
    <row r="79" spans="1:2" s="3" customFormat="1" ht="13.5" customHeight="1">
      <c r="A79" s="32"/>
      <c r="B79" s="235" t="s">
        <v>514</v>
      </c>
    </row>
    <row r="80" spans="1:2" s="3" customFormat="1" ht="13.5" customHeight="1">
      <c r="A80" s="32" t="s">
        <v>168</v>
      </c>
      <c r="B80" s="245" t="s">
        <v>15</v>
      </c>
    </row>
    <row r="81" spans="1:2" s="3" customFormat="1" ht="13.5" customHeight="1">
      <c r="A81" s="32" t="s">
        <v>17</v>
      </c>
      <c r="B81" s="31" t="s">
        <v>281</v>
      </c>
    </row>
    <row r="82" spans="1:2" s="4" customFormat="1" ht="13.5" customHeight="1">
      <c r="A82" s="43" t="s">
        <v>16</v>
      </c>
      <c r="B82" s="245" t="s">
        <v>18</v>
      </c>
    </row>
    <row r="83" spans="1:2" s="3" customFormat="1" ht="12.75" customHeight="1">
      <c r="A83" s="231" t="s">
        <v>337</v>
      </c>
      <c r="B83" s="34" t="s">
        <v>530</v>
      </c>
    </row>
    <row r="84" spans="1:2" s="4" customFormat="1" ht="12.75" customHeight="1">
      <c r="A84" s="32" t="s">
        <v>338</v>
      </c>
      <c r="B84" s="31" t="s">
        <v>281</v>
      </c>
    </row>
    <row r="85" spans="1:2" s="4" customFormat="1" ht="12.75" customHeight="1">
      <c r="A85" s="32" t="s">
        <v>339</v>
      </c>
      <c r="B85" s="164" t="s">
        <v>340</v>
      </c>
    </row>
    <row r="86" spans="1:2" s="3" customFormat="1" ht="12.75" customHeight="1">
      <c r="A86" s="231" t="s">
        <v>498</v>
      </c>
      <c r="B86" s="34" t="s">
        <v>531</v>
      </c>
    </row>
    <row r="87" spans="1:2" ht="12.75">
      <c r="A87" s="32" t="s">
        <v>499</v>
      </c>
      <c r="B87" s="31" t="s">
        <v>281</v>
      </c>
    </row>
    <row r="88" spans="1:2" ht="12.75">
      <c r="A88" s="32" t="s">
        <v>13</v>
      </c>
      <c r="B88" s="31" t="s">
        <v>14</v>
      </c>
    </row>
  </sheetData>
  <sheetProtection/>
  <mergeCells count="9">
    <mergeCell ref="A10:B10"/>
    <mergeCell ref="A5:B5"/>
    <mergeCell ref="A9:B9"/>
    <mergeCell ref="A1:B1"/>
    <mergeCell ref="A2:B2"/>
    <mergeCell ref="A3:B3"/>
    <mergeCell ref="A4:B4"/>
    <mergeCell ref="A7:B7"/>
    <mergeCell ref="A8:B8"/>
  </mergeCells>
  <printOptions/>
  <pageMargins left="0.75" right="0.39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123" sqref="A123"/>
    </sheetView>
  </sheetViews>
  <sheetFormatPr defaultColWidth="9.00390625" defaultRowHeight="12.75" outlineLevelRow="1"/>
  <cols>
    <col min="1" max="1" width="93.75390625" style="0" customWidth="1"/>
  </cols>
  <sheetData>
    <row r="1" spans="1:5" ht="13.5">
      <c r="A1" s="26"/>
      <c r="B1" s="165"/>
      <c r="C1" s="165"/>
      <c r="D1" s="165"/>
      <c r="E1" s="165" t="s">
        <v>184</v>
      </c>
    </row>
    <row r="2" spans="1:5" ht="13.5">
      <c r="A2" s="26"/>
      <c r="B2" s="165"/>
      <c r="C2" s="165"/>
      <c r="D2" s="165"/>
      <c r="E2" s="165" t="s">
        <v>90</v>
      </c>
    </row>
    <row r="3" spans="1:5" ht="13.5">
      <c r="A3" s="26"/>
      <c r="B3" s="165"/>
      <c r="C3" s="165"/>
      <c r="D3" s="165"/>
      <c r="E3" s="165" t="s">
        <v>550</v>
      </c>
    </row>
    <row r="4" spans="1:4" ht="13.5" customHeight="1" hidden="1" outlineLevel="1">
      <c r="A4" s="26"/>
      <c r="B4" s="165"/>
      <c r="C4" s="165"/>
      <c r="D4" s="165" t="s">
        <v>252</v>
      </c>
    </row>
    <row r="5" spans="1:4" ht="12.75" collapsed="1">
      <c r="A5" s="320"/>
      <c r="B5" s="321"/>
      <c r="C5" s="321"/>
      <c r="D5" s="321"/>
    </row>
    <row r="6" spans="1:4" ht="12.75">
      <c r="A6" s="310" t="s">
        <v>243</v>
      </c>
      <c r="B6" s="310"/>
      <c r="C6" s="310"/>
      <c r="D6" s="310"/>
    </row>
    <row r="7" spans="1:4" ht="12.75">
      <c r="A7" s="310" t="s">
        <v>244</v>
      </c>
      <c r="B7" s="310"/>
      <c r="C7" s="310"/>
      <c r="D7" s="310"/>
    </row>
    <row r="8" spans="1:4" ht="12.75" customHeight="1">
      <c r="A8" s="310" t="s">
        <v>155</v>
      </c>
      <c r="B8" s="310"/>
      <c r="C8" s="310"/>
      <c r="D8" s="310"/>
    </row>
    <row r="9" spans="1:4" ht="13.5" customHeight="1">
      <c r="A9" s="310" t="s">
        <v>500</v>
      </c>
      <c r="B9" s="310"/>
      <c r="C9" s="310"/>
      <c r="D9" s="310"/>
    </row>
    <row r="10" spans="1:5" ht="12.75">
      <c r="A10" s="26"/>
      <c r="B10" s="28"/>
      <c r="C10" s="27"/>
      <c r="D10" s="28"/>
      <c r="E10" t="s">
        <v>38</v>
      </c>
    </row>
    <row r="11" spans="1:5" ht="12.75">
      <c r="A11" s="340" t="s">
        <v>470</v>
      </c>
      <c r="B11" s="336" t="s">
        <v>471</v>
      </c>
      <c r="C11" s="339" t="s">
        <v>472</v>
      </c>
      <c r="D11" s="342" t="s">
        <v>178</v>
      </c>
      <c r="E11" s="334"/>
    </row>
    <row r="12" spans="1:5" ht="12.75">
      <c r="A12" s="341"/>
      <c r="B12" s="338"/>
      <c r="C12" s="338"/>
      <c r="D12" s="41" t="s">
        <v>237</v>
      </c>
      <c r="E12" s="41" t="s">
        <v>387</v>
      </c>
    </row>
    <row r="13" spans="1:5" ht="12.75">
      <c r="A13" s="36">
        <v>1</v>
      </c>
      <c r="B13" s="41">
        <v>4</v>
      </c>
      <c r="C13" s="85">
        <v>5</v>
      </c>
      <c r="D13" s="41">
        <v>6</v>
      </c>
      <c r="E13" s="266"/>
    </row>
    <row r="14" spans="1:5" ht="12.75">
      <c r="A14" s="86" t="s">
        <v>473</v>
      </c>
      <c r="B14" s="29" t="s">
        <v>158</v>
      </c>
      <c r="C14" s="29" t="s">
        <v>476</v>
      </c>
      <c r="D14" s="256">
        <f>D15</f>
        <v>10328.8</v>
      </c>
      <c r="E14" s="256">
        <f>E15</f>
        <v>11051.6</v>
      </c>
    </row>
    <row r="15" spans="1:5" ht="13.5">
      <c r="A15" s="257" t="s">
        <v>259</v>
      </c>
      <c r="B15" s="29" t="s">
        <v>258</v>
      </c>
      <c r="C15" s="29" t="s">
        <v>476</v>
      </c>
      <c r="D15" s="256">
        <f>D16+D52+D56+D60+D68+D76+D82+D89+D100+D104+D112+D116+D120</f>
        <v>10328.8</v>
      </c>
      <c r="E15" s="256">
        <f>E16+E52+E56+E60+E68+E76+E82+E89+E100+E104+E112+E116+E120</f>
        <v>11051.6</v>
      </c>
    </row>
    <row r="16" spans="1:5" ht="12.75">
      <c r="A16" s="31" t="s">
        <v>162</v>
      </c>
      <c r="B16" s="32" t="s">
        <v>260</v>
      </c>
      <c r="C16" s="32" t="s">
        <v>476</v>
      </c>
      <c r="D16" s="39">
        <f>D17+D25+D28+D50+D48</f>
        <v>5524.4</v>
      </c>
      <c r="E16" s="39">
        <f>E17+E25+E28+E50+E48</f>
        <v>6247.2</v>
      </c>
    </row>
    <row r="17" spans="1:5" ht="12.75">
      <c r="A17" s="232" t="s">
        <v>262</v>
      </c>
      <c r="B17" s="35" t="s">
        <v>261</v>
      </c>
      <c r="C17" s="35" t="s">
        <v>476</v>
      </c>
      <c r="D17" s="40">
        <f>D18+D20</f>
        <v>4978.36</v>
      </c>
      <c r="E17" s="40">
        <f>E18+E20</f>
        <v>5401.16</v>
      </c>
    </row>
    <row r="18" spans="1:5" ht="12.75">
      <c r="A18" s="44" t="s">
        <v>538</v>
      </c>
      <c r="B18" s="32" t="s">
        <v>263</v>
      </c>
      <c r="C18" s="32" t="s">
        <v>476</v>
      </c>
      <c r="D18" s="33">
        <f>D19</f>
        <v>711.3</v>
      </c>
      <c r="E18" s="33">
        <f>E19</f>
        <v>711.3</v>
      </c>
    </row>
    <row r="19" spans="1:5" ht="12.75">
      <c r="A19" s="87" t="s">
        <v>320</v>
      </c>
      <c r="B19" s="32" t="s">
        <v>263</v>
      </c>
      <c r="C19" s="32" t="s">
        <v>347</v>
      </c>
      <c r="D19" s="33">
        <v>711.3</v>
      </c>
      <c r="E19" s="33">
        <v>711.3</v>
      </c>
    </row>
    <row r="20" spans="1:5" ht="12.75">
      <c r="A20" s="44" t="s">
        <v>366</v>
      </c>
      <c r="B20" s="32" t="s">
        <v>365</v>
      </c>
      <c r="C20" s="32" t="s">
        <v>476</v>
      </c>
      <c r="D20" s="33">
        <f>D22+D23+D24+D21</f>
        <v>4267.0599999999995</v>
      </c>
      <c r="E20" s="33">
        <f>E22+E23+E24+E21</f>
        <v>4689.86</v>
      </c>
    </row>
    <row r="21" spans="1:5" ht="12.75">
      <c r="A21" s="87" t="s">
        <v>555</v>
      </c>
      <c r="B21" s="32" t="s">
        <v>365</v>
      </c>
      <c r="C21" s="32" t="s">
        <v>554</v>
      </c>
      <c r="D21" s="33">
        <v>910.5</v>
      </c>
      <c r="E21" s="33">
        <v>910.5</v>
      </c>
    </row>
    <row r="22" spans="1:5" ht="12.75">
      <c r="A22" s="87" t="s">
        <v>320</v>
      </c>
      <c r="B22" s="32" t="s">
        <v>365</v>
      </c>
      <c r="C22" s="32" t="s">
        <v>347</v>
      </c>
      <c r="D22" s="33">
        <v>2249.2</v>
      </c>
      <c r="E22" s="33">
        <v>2249.2</v>
      </c>
    </row>
    <row r="23" spans="1:5" ht="12.75">
      <c r="A23" s="243" t="s">
        <v>324</v>
      </c>
      <c r="B23" s="32" t="s">
        <v>365</v>
      </c>
      <c r="C23" s="32" t="s">
        <v>323</v>
      </c>
      <c r="D23" s="33">
        <f>73+1035.02-0.66-5</f>
        <v>1102.36</v>
      </c>
      <c r="E23" s="33">
        <f>73+1457.82-0.66-5</f>
        <v>1525.1599999999999</v>
      </c>
    </row>
    <row r="24" spans="1:5" ht="12.75">
      <c r="A24" s="243" t="s">
        <v>215</v>
      </c>
      <c r="B24" s="32" t="s">
        <v>365</v>
      </c>
      <c r="C24" s="32" t="s">
        <v>214</v>
      </c>
      <c r="D24" s="33">
        <v>5</v>
      </c>
      <c r="E24" s="33">
        <v>5</v>
      </c>
    </row>
    <row r="25" spans="1:5" ht="12.75">
      <c r="A25" s="232" t="s">
        <v>152</v>
      </c>
      <c r="B25" s="35" t="s">
        <v>367</v>
      </c>
      <c r="C25" s="35" t="s">
        <v>476</v>
      </c>
      <c r="D25" s="40">
        <f>D26</f>
        <v>10</v>
      </c>
      <c r="E25" s="40">
        <f>E26</f>
        <v>10</v>
      </c>
    </row>
    <row r="26" spans="1:5" ht="12.75">
      <c r="A26" s="44" t="s">
        <v>153</v>
      </c>
      <c r="B26" s="32" t="s">
        <v>368</v>
      </c>
      <c r="C26" s="32" t="s">
        <v>476</v>
      </c>
      <c r="D26" s="37">
        <f>D27</f>
        <v>10</v>
      </c>
      <c r="E26" s="37">
        <f>E27</f>
        <v>10</v>
      </c>
    </row>
    <row r="27" spans="1:5" ht="12.75">
      <c r="A27" s="243" t="s">
        <v>274</v>
      </c>
      <c r="B27" s="32" t="s">
        <v>368</v>
      </c>
      <c r="C27" s="32" t="s">
        <v>273</v>
      </c>
      <c r="D27" s="37">
        <v>10</v>
      </c>
      <c r="E27" s="37">
        <v>10</v>
      </c>
    </row>
    <row r="28" spans="1:5" ht="27">
      <c r="A28" s="116" t="s">
        <v>539</v>
      </c>
      <c r="B28" s="35" t="s">
        <v>341</v>
      </c>
      <c r="C28" s="35" t="s">
        <v>476</v>
      </c>
      <c r="D28" s="39">
        <f>D29+D32+D33+D37+D41+D44+D47</f>
        <v>131.14</v>
      </c>
      <c r="E28" s="39">
        <f>E29+E32+E33+E37+E41+E44+E47</f>
        <v>131.14</v>
      </c>
    </row>
    <row r="29" spans="1:5" ht="12.75">
      <c r="A29" s="38" t="s">
        <v>343</v>
      </c>
      <c r="B29" s="32" t="s">
        <v>342</v>
      </c>
      <c r="C29" s="32" t="s">
        <v>476</v>
      </c>
      <c r="D29" s="37">
        <f>D30</f>
        <v>55</v>
      </c>
      <c r="E29" s="37">
        <f>E30</f>
        <v>55</v>
      </c>
    </row>
    <row r="30" spans="1:5" ht="12.75">
      <c r="A30" s="38" t="s">
        <v>33</v>
      </c>
      <c r="B30" s="32" t="s">
        <v>342</v>
      </c>
      <c r="C30" s="32" t="s">
        <v>27</v>
      </c>
      <c r="D30" s="37">
        <v>55</v>
      </c>
      <c r="E30" s="37">
        <v>55</v>
      </c>
    </row>
    <row r="31" spans="1:5" ht="14.25" customHeight="1">
      <c r="A31" s="38" t="s">
        <v>464</v>
      </c>
      <c r="B31" s="32" t="s">
        <v>344</v>
      </c>
      <c r="C31" s="32" t="s">
        <v>476</v>
      </c>
      <c r="D31" s="37">
        <f>D32</f>
        <v>10.6</v>
      </c>
      <c r="E31" s="37">
        <f>E32</f>
        <v>10.6</v>
      </c>
    </row>
    <row r="32" spans="1:5" ht="12.75">
      <c r="A32" s="38" t="s">
        <v>33</v>
      </c>
      <c r="B32" s="32" t="s">
        <v>344</v>
      </c>
      <c r="C32" s="32" t="s">
        <v>27</v>
      </c>
      <c r="D32" s="37">
        <v>10.6</v>
      </c>
      <c r="E32" s="37">
        <v>10.6</v>
      </c>
    </row>
    <row r="33" spans="1:5" ht="99.75" customHeight="1">
      <c r="A33" s="236" t="s">
        <v>549</v>
      </c>
      <c r="B33" s="32" t="s">
        <v>345</v>
      </c>
      <c r="C33" s="32" t="s">
        <v>476</v>
      </c>
      <c r="D33" s="37">
        <f>D34</f>
        <v>18</v>
      </c>
      <c r="E33" s="37">
        <f>E34</f>
        <v>18</v>
      </c>
    </row>
    <row r="34" spans="1:5" ht="12.75">
      <c r="A34" s="38" t="s">
        <v>33</v>
      </c>
      <c r="B34" s="32" t="s">
        <v>345</v>
      </c>
      <c r="C34" s="32" t="s">
        <v>27</v>
      </c>
      <c r="D34" s="37">
        <v>18</v>
      </c>
      <c r="E34" s="37">
        <v>18</v>
      </c>
    </row>
    <row r="35" spans="1:5" ht="25.5">
      <c r="A35" s="44" t="s">
        <v>370</v>
      </c>
      <c r="B35" s="32" t="s">
        <v>369</v>
      </c>
      <c r="C35" s="32" t="s">
        <v>476</v>
      </c>
      <c r="D35" s="37">
        <f>D36</f>
        <v>24.6</v>
      </c>
      <c r="E35" s="37">
        <f>E36</f>
        <v>24.6</v>
      </c>
    </row>
    <row r="36" spans="1:5" ht="25.5">
      <c r="A36" s="44" t="s">
        <v>497</v>
      </c>
      <c r="B36" s="32" t="s">
        <v>496</v>
      </c>
      <c r="C36" s="32" t="s">
        <v>476</v>
      </c>
      <c r="D36" s="37">
        <f>D37</f>
        <v>24.6</v>
      </c>
      <c r="E36" s="37">
        <f>E37</f>
        <v>24.6</v>
      </c>
    </row>
    <row r="37" spans="1:5" ht="12.75">
      <c r="A37" s="87" t="s">
        <v>320</v>
      </c>
      <c r="B37" s="32" t="s">
        <v>496</v>
      </c>
      <c r="C37" s="32" t="s">
        <v>347</v>
      </c>
      <c r="D37" s="37">
        <v>24.6</v>
      </c>
      <c r="E37" s="37">
        <v>24.6</v>
      </c>
    </row>
    <row r="38" spans="1:5" ht="12.75" hidden="1" outlineLevel="1">
      <c r="A38" s="44" t="s">
        <v>372</v>
      </c>
      <c r="B38" s="32" t="s">
        <v>371</v>
      </c>
      <c r="C38" s="32"/>
      <c r="D38" s="37"/>
      <c r="E38" s="266"/>
    </row>
    <row r="39" spans="1:5" ht="25.5" collapsed="1">
      <c r="A39" s="44" t="s">
        <v>376</v>
      </c>
      <c r="B39" s="32" t="s">
        <v>373</v>
      </c>
      <c r="C39" s="32" t="s">
        <v>476</v>
      </c>
      <c r="D39" s="37">
        <f>D40</f>
        <v>3.2</v>
      </c>
      <c r="E39" s="37">
        <f>E40</f>
        <v>3.2</v>
      </c>
    </row>
    <row r="40" spans="1:5" ht="12.75">
      <c r="A40" s="44" t="s">
        <v>375</v>
      </c>
      <c r="B40" s="32" t="s">
        <v>374</v>
      </c>
      <c r="C40" s="32" t="s">
        <v>476</v>
      </c>
      <c r="D40" s="37">
        <f>D41</f>
        <v>3.2</v>
      </c>
      <c r="E40" s="37">
        <f>E41</f>
        <v>3.2</v>
      </c>
    </row>
    <row r="41" spans="1:5" ht="12.75">
      <c r="A41" s="243" t="s">
        <v>324</v>
      </c>
      <c r="B41" s="32" t="s">
        <v>374</v>
      </c>
      <c r="C41" s="32" t="s">
        <v>323</v>
      </c>
      <c r="D41" s="37">
        <v>3.2</v>
      </c>
      <c r="E41" s="37">
        <v>3.2</v>
      </c>
    </row>
    <row r="42" spans="1:5" ht="12.75">
      <c r="A42" s="44" t="s">
        <v>277</v>
      </c>
      <c r="B42" s="32" t="s">
        <v>265</v>
      </c>
      <c r="C42" s="32" t="s">
        <v>476</v>
      </c>
      <c r="D42" s="33">
        <f>D43</f>
        <v>7.08</v>
      </c>
      <c r="E42" s="33">
        <f>E43</f>
        <v>7.08</v>
      </c>
    </row>
    <row r="43" spans="1:5" ht="12.75">
      <c r="A43" s="44" t="s">
        <v>484</v>
      </c>
      <c r="B43" s="32" t="s">
        <v>278</v>
      </c>
      <c r="C43" s="32" t="s">
        <v>476</v>
      </c>
      <c r="D43" s="33">
        <f>D44</f>
        <v>7.08</v>
      </c>
      <c r="E43" s="33">
        <f>E44</f>
        <v>7.08</v>
      </c>
    </row>
    <row r="44" spans="1:5" ht="12.75">
      <c r="A44" s="243" t="s">
        <v>215</v>
      </c>
      <c r="B44" s="32" t="s">
        <v>278</v>
      </c>
      <c r="C44" s="32" t="s">
        <v>214</v>
      </c>
      <c r="D44" s="33">
        <v>7.08</v>
      </c>
      <c r="E44" s="33">
        <v>7.08</v>
      </c>
    </row>
    <row r="45" spans="1:5" ht="12.75">
      <c r="A45" s="44" t="s">
        <v>241</v>
      </c>
      <c r="B45" s="32" t="s">
        <v>426</v>
      </c>
      <c r="C45" s="32" t="s">
        <v>476</v>
      </c>
      <c r="D45" s="33">
        <f>D46</f>
        <v>12.66</v>
      </c>
      <c r="E45" s="33">
        <f>E46</f>
        <v>12.66</v>
      </c>
    </row>
    <row r="46" spans="1:5" ht="12.75">
      <c r="A46" s="44" t="s">
        <v>545</v>
      </c>
      <c r="B46" s="32" t="s">
        <v>427</v>
      </c>
      <c r="C46" s="32" t="s">
        <v>476</v>
      </c>
      <c r="D46" s="33">
        <f>D47</f>
        <v>12.66</v>
      </c>
      <c r="E46" s="33">
        <f>E47</f>
        <v>12.66</v>
      </c>
    </row>
    <row r="47" spans="1:5" ht="12.75">
      <c r="A47" s="243" t="s">
        <v>207</v>
      </c>
      <c r="B47" s="32" t="s">
        <v>427</v>
      </c>
      <c r="C47" s="32" t="s">
        <v>206</v>
      </c>
      <c r="D47" s="33">
        <v>12.66</v>
      </c>
      <c r="E47" s="33">
        <v>12.66</v>
      </c>
    </row>
    <row r="48" spans="1:5" ht="12.75">
      <c r="A48" s="243" t="s">
        <v>180</v>
      </c>
      <c r="B48" s="32" t="s">
        <v>78</v>
      </c>
      <c r="C48" s="32" t="s">
        <v>476</v>
      </c>
      <c r="D48" s="37">
        <f>D49</f>
        <v>260</v>
      </c>
      <c r="E48" s="37">
        <f>E49</f>
        <v>560</v>
      </c>
    </row>
    <row r="49" spans="1:5" ht="12.75">
      <c r="A49" s="243" t="s">
        <v>276</v>
      </c>
      <c r="B49" s="32" t="s">
        <v>78</v>
      </c>
      <c r="C49" s="32" t="s">
        <v>275</v>
      </c>
      <c r="D49" s="37">
        <v>260</v>
      </c>
      <c r="E49" s="37">
        <v>560</v>
      </c>
    </row>
    <row r="50" spans="1:5" ht="25.5">
      <c r="A50" s="254" t="s">
        <v>544</v>
      </c>
      <c r="B50" s="35" t="s">
        <v>264</v>
      </c>
      <c r="C50" s="35" t="s">
        <v>476</v>
      </c>
      <c r="D50" s="39">
        <f>D51</f>
        <v>144.9</v>
      </c>
      <c r="E50" s="39">
        <f>E51</f>
        <v>144.9</v>
      </c>
    </row>
    <row r="51" spans="1:5" ht="12.75">
      <c r="A51" s="87" t="s">
        <v>555</v>
      </c>
      <c r="B51" s="32" t="s">
        <v>264</v>
      </c>
      <c r="C51" s="32" t="s">
        <v>554</v>
      </c>
      <c r="D51" s="37">
        <v>144.9</v>
      </c>
      <c r="E51" s="37">
        <v>144.9</v>
      </c>
    </row>
    <row r="52" spans="1:5" ht="12.75">
      <c r="A52" s="233" t="s">
        <v>520</v>
      </c>
      <c r="B52" s="231" t="s">
        <v>279</v>
      </c>
      <c r="C52" s="231" t="s">
        <v>476</v>
      </c>
      <c r="D52" s="253">
        <f aca="true" t="shared" si="0" ref="D52:E54">D53</f>
        <v>300</v>
      </c>
      <c r="E52" s="253">
        <f t="shared" si="0"/>
        <v>300</v>
      </c>
    </row>
    <row r="53" spans="1:5" ht="12.75">
      <c r="A53" s="31" t="s">
        <v>281</v>
      </c>
      <c r="B53" s="32" t="s">
        <v>280</v>
      </c>
      <c r="C53" s="32" t="s">
        <v>476</v>
      </c>
      <c r="D53" s="37">
        <f t="shared" si="0"/>
        <v>300</v>
      </c>
      <c r="E53" s="37">
        <f t="shared" si="0"/>
        <v>300</v>
      </c>
    </row>
    <row r="54" spans="1:5" ht="12.75">
      <c r="A54" s="44" t="s">
        <v>283</v>
      </c>
      <c r="B54" s="32" t="s">
        <v>282</v>
      </c>
      <c r="C54" s="32" t="s">
        <v>476</v>
      </c>
      <c r="D54" s="37">
        <f t="shared" si="0"/>
        <v>300</v>
      </c>
      <c r="E54" s="37">
        <f t="shared" si="0"/>
        <v>300</v>
      </c>
    </row>
    <row r="55" spans="1:5" ht="12.75">
      <c r="A55" s="243" t="s">
        <v>324</v>
      </c>
      <c r="B55" s="32" t="s">
        <v>282</v>
      </c>
      <c r="C55" s="32" t="s">
        <v>323</v>
      </c>
      <c r="D55" s="37">
        <v>300</v>
      </c>
      <c r="E55" s="37">
        <v>300</v>
      </c>
    </row>
    <row r="56" spans="1:5" ht="12.75">
      <c r="A56" s="234" t="s">
        <v>521</v>
      </c>
      <c r="B56" s="231" t="s">
        <v>284</v>
      </c>
      <c r="C56" s="231" t="s">
        <v>476</v>
      </c>
      <c r="D56" s="252">
        <f aca="true" t="shared" si="1" ref="D56:E58">D57</f>
        <v>3</v>
      </c>
      <c r="E56" s="252">
        <f t="shared" si="1"/>
        <v>3</v>
      </c>
    </row>
    <row r="57" spans="1:5" ht="12.75">
      <c r="A57" s="31" t="s">
        <v>281</v>
      </c>
      <c r="B57" s="32" t="s">
        <v>285</v>
      </c>
      <c r="C57" s="32" t="s">
        <v>476</v>
      </c>
      <c r="D57" s="33">
        <f t="shared" si="1"/>
        <v>3</v>
      </c>
      <c r="E57" s="33">
        <f t="shared" si="1"/>
        <v>3</v>
      </c>
    </row>
    <row r="58" spans="1:5" ht="12.75">
      <c r="A58" s="178" t="s">
        <v>287</v>
      </c>
      <c r="B58" s="32" t="s">
        <v>286</v>
      </c>
      <c r="C58" s="32" t="s">
        <v>476</v>
      </c>
      <c r="D58" s="33">
        <f t="shared" si="1"/>
        <v>3</v>
      </c>
      <c r="E58" s="33">
        <f t="shared" si="1"/>
        <v>3</v>
      </c>
    </row>
    <row r="59" spans="1:5" ht="12.75">
      <c r="A59" s="243" t="s">
        <v>324</v>
      </c>
      <c r="B59" s="32" t="s">
        <v>286</v>
      </c>
      <c r="C59" s="32" t="s">
        <v>323</v>
      </c>
      <c r="D59" s="33">
        <v>3</v>
      </c>
      <c r="E59" s="33">
        <v>3</v>
      </c>
    </row>
    <row r="60" spans="1:5" ht="12.75">
      <c r="A60" s="34" t="s">
        <v>522</v>
      </c>
      <c r="B60" s="231" t="s">
        <v>288</v>
      </c>
      <c r="C60" s="35" t="s">
        <v>476</v>
      </c>
      <c r="D60" s="39">
        <f aca="true" t="shared" si="2" ref="D60:E62">D61</f>
        <v>165</v>
      </c>
      <c r="E60" s="39">
        <f t="shared" si="2"/>
        <v>165</v>
      </c>
    </row>
    <row r="61" spans="1:5" ht="12.75">
      <c r="A61" s="31" t="s">
        <v>281</v>
      </c>
      <c r="B61" s="32" t="s">
        <v>289</v>
      </c>
      <c r="C61" s="32" t="s">
        <v>476</v>
      </c>
      <c r="D61" s="37">
        <f t="shared" si="2"/>
        <v>165</v>
      </c>
      <c r="E61" s="37">
        <f t="shared" si="2"/>
        <v>165</v>
      </c>
    </row>
    <row r="62" spans="1:5" ht="12.75">
      <c r="A62" s="31" t="s">
        <v>291</v>
      </c>
      <c r="B62" s="32" t="s">
        <v>290</v>
      </c>
      <c r="C62" s="32" t="s">
        <v>476</v>
      </c>
      <c r="D62" s="37">
        <f t="shared" si="2"/>
        <v>165</v>
      </c>
      <c r="E62" s="37">
        <f t="shared" si="2"/>
        <v>165</v>
      </c>
    </row>
    <row r="63" spans="1:5" ht="12.75">
      <c r="A63" s="243" t="s">
        <v>324</v>
      </c>
      <c r="B63" s="32" t="s">
        <v>290</v>
      </c>
      <c r="C63" s="32" t="s">
        <v>323</v>
      </c>
      <c r="D63" s="37">
        <v>165</v>
      </c>
      <c r="E63" s="37">
        <v>165</v>
      </c>
    </row>
    <row r="64" spans="1:5" ht="12.75">
      <c r="A64" s="34" t="s">
        <v>534</v>
      </c>
      <c r="B64" s="231" t="s">
        <v>292</v>
      </c>
      <c r="C64" s="35" t="s">
        <v>476</v>
      </c>
      <c r="D64" s="39">
        <f aca="true" t="shared" si="3" ref="D64:E66">D65</f>
        <v>200</v>
      </c>
      <c r="E64" s="39">
        <f t="shared" si="3"/>
        <v>200</v>
      </c>
    </row>
    <row r="65" spans="1:5" ht="12.75">
      <c r="A65" s="31" t="s">
        <v>281</v>
      </c>
      <c r="B65" s="32" t="s">
        <v>294</v>
      </c>
      <c r="C65" s="32" t="s">
        <v>476</v>
      </c>
      <c r="D65" s="37">
        <f t="shared" si="3"/>
        <v>200</v>
      </c>
      <c r="E65" s="37">
        <f t="shared" si="3"/>
        <v>200</v>
      </c>
    </row>
    <row r="66" spans="1:5" ht="12.75">
      <c r="A66" s="38" t="s">
        <v>297</v>
      </c>
      <c r="B66" s="32" t="s">
        <v>295</v>
      </c>
      <c r="C66" s="32" t="s">
        <v>476</v>
      </c>
      <c r="D66" s="37">
        <f t="shared" si="3"/>
        <v>200</v>
      </c>
      <c r="E66" s="37">
        <f t="shared" si="3"/>
        <v>200</v>
      </c>
    </row>
    <row r="67" spans="1:5" ht="12.75">
      <c r="A67" s="243" t="s">
        <v>324</v>
      </c>
      <c r="B67" s="32" t="s">
        <v>295</v>
      </c>
      <c r="C67" s="32" t="s">
        <v>323</v>
      </c>
      <c r="D67" s="37">
        <v>200</v>
      </c>
      <c r="E67" s="37">
        <v>200</v>
      </c>
    </row>
    <row r="68" spans="1:5" ht="12.75">
      <c r="A68" s="45" t="s">
        <v>524</v>
      </c>
      <c r="B68" s="231" t="s">
        <v>298</v>
      </c>
      <c r="C68" s="35" t="s">
        <v>476</v>
      </c>
      <c r="D68" s="39">
        <f>D69</f>
        <v>620</v>
      </c>
      <c r="E68" s="39">
        <f>E69</f>
        <v>620</v>
      </c>
    </row>
    <row r="69" spans="1:5" ht="12.75">
      <c r="A69" s="31" t="s">
        <v>281</v>
      </c>
      <c r="B69" s="32" t="s">
        <v>299</v>
      </c>
      <c r="C69" s="32" t="s">
        <v>476</v>
      </c>
      <c r="D69" s="37">
        <f>D70+D72+D74</f>
        <v>620</v>
      </c>
      <c r="E69" s="37">
        <f>E70+E72+E74</f>
        <v>620</v>
      </c>
    </row>
    <row r="70" spans="1:5" ht="12.75">
      <c r="A70" s="31" t="s">
        <v>301</v>
      </c>
      <c r="B70" s="32" t="s">
        <v>300</v>
      </c>
      <c r="C70" s="32" t="s">
        <v>476</v>
      </c>
      <c r="D70" s="37">
        <f>D71</f>
        <v>150</v>
      </c>
      <c r="E70" s="37">
        <f>E71</f>
        <v>150</v>
      </c>
    </row>
    <row r="71" spans="1:5" ht="12.75">
      <c r="A71" s="243" t="s">
        <v>324</v>
      </c>
      <c r="B71" s="32" t="s">
        <v>300</v>
      </c>
      <c r="C71" s="32" t="s">
        <v>323</v>
      </c>
      <c r="D71" s="37">
        <v>150</v>
      </c>
      <c r="E71" s="37">
        <v>150</v>
      </c>
    </row>
    <row r="72" spans="1:5" ht="12.75">
      <c r="A72" s="31" t="s">
        <v>21</v>
      </c>
      <c r="B72" s="32" t="s">
        <v>19</v>
      </c>
      <c r="C72" s="32" t="s">
        <v>476</v>
      </c>
      <c r="D72" s="37">
        <f>D73</f>
        <v>310</v>
      </c>
      <c r="E72" s="37">
        <f>E73</f>
        <v>310</v>
      </c>
    </row>
    <row r="73" spans="1:5" ht="12.75">
      <c r="A73" s="243" t="s">
        <v>324</v>
      </c>
      <c r="B73" s="32" t="s">
        <v>19</v>
      </c>
      <c r="C73" s="32" t="s">
        <v>323</v>
      </c>
      <c r="D73" s="37">
        <v>310</v>
      </c>
      <c r="E73" s="37">
        <v>310</v>
      </c>
    </row>
    <row r="74" spans="1:5" ht="12.75">
      <c r="A74" s="31" t="s">
        <v>22</v>
      </c>
      <c r="B74" s="32" t="s">
        <v>20</v>
      </c>
      <c r="C74" s="247" t="s">
        <v>476</v>
      </c>
      <c r="D74" s="248">
        <f>D75</f>
        <v>160</v>
      </c>
      <c r="E74" s="248">
        <f>E75</f>
        <v>160</v>
      </c>
    </row>
    <row r="75" spans="1:5" ht="12.75">
      <c r="A75" s="243" t="s">
        <v>324</v>
      </c>
      <c r="B75" s="32" t="s">
        <v>20</v>
      </c>
      <c r="C75" s="247" t="s">
        <v>323</v>
      </c>
      <c r="D75" s="248">
        <v>160</v>
      </c>
      <c r="E75" s="248">
        <v>160</v>
      </c>
    </row>
    <row r="76" spans="1:5" ht="12.75">
      <c r="A76" s="34" t="s">
        <v>525</v>
      </c>
      <c r="B76" s="231" t="s">
        <v>302</v>
      </c>
      <c r="C76" s="35" t="s">
        <v>476</v>
      </c>
      <c r="D76" s="39">
        <f>D77</f>
        <v>100</v>
      </c>
      <c r="E76" s="39">
        <f>E77</f>
        <v>100</v>
      </c>
    </row>
    <row r="77" spans="1:5" ht="13.5" customHeight="1">
      <c r="A77" s="31" t="s">
        <v>281</v>
      </c>
      <c r="B77" s="32" t="s">
        <v>303</v>
      </c>
      <c r="C77" s="32" t="s">
        <v>476</v>
      </c>
      <c r="D77" s="37">
        <f>D78+D80</f>
        <v>100</v>
      </c>
      <c r="E77" s="37">
        <f>E78+E80</f>
        <v>100</v>
      </c>
    </row>
    <row r="78" spans="1:5" ht="12.75">
      <c r="A78" s="31" t="s">
        <v>305</v>
      </c>
      <c r="B78" s="32" t="s">
        <v>304</v>
      </c>
      <c r="C78" s="32" t="s">
        <v>476</v>
      </c>
      <c r="D78" s="37">
        <f>D79</f>
        <v>25</v>
      </c>
      <c r="E78" s="37">
        <f>E79</f>
        <v>25</v>
      </c>
    </row>
    <row r="79" spans="1:5" ht="12.75">
      <c r="A79" s="243" t="s">
        <v>324</v>
      </c>
      <c r="B79" s="32" t="s">
        <v>304</v>
      </c>
      <c r="C79" s="32" t="s">
        <v>323</v>
      </c>
      <c r="D79" s="37">
        <v>25</v>
      </c>
      <c r="E79" s="37">
        <v>25</v>
      </c>
    </row>
    <row r="80" spans="1:5" ht="12.75">
      <c r="A80" s="31" t="s">
        <v>307</v>
      </c>
      <c r="B80" s="32" t="s">
        <v>306</v>
      </c>
      <c r="C80" s="32" t="s">
        <v>476</v>
      </c>
      <c r="D80" s="37">
        <f>D81</f>
        <v>75</v>
      </c>
      <c r="E80" s="37">
        <f>E81</f>
        <v>75</v>
      </c>
    </row>
    <row r="81" spans="1:5" ht="12.75">
      <c r="A81" s="243" t="s">
        <v>324</v>
      </c>
      <c r="B81" s="32" t="s">
        <v>306</v>
      </c>
      <c r="C81" s="32" t="s">
        <v>323</v>
      </c>
      <c r="D81" s="37">
        <v>75</v>
      </c>
      <c r="E81" s="37">
        <v>75</v>
      </c>
    </row>
    <row r="82" spans="1:5" ht="12.75">
      <c r="A82" s="234" t="s">
        <v>526</v>
      </c>
      <c r="B82" s="231" t="s">
        <v>308</v>
      </c>
      <c r="C82" s="35" t="s">
        <v>476</v>
      </c>
      <c r="D82" s="39">
        <f>D85+D88</f>
        <v>1275.4</v>
      </c>
      <c r="E82" s="39">
        <f>E85+E88</f>
        <v>1275.4</v>
      </c>
    </row>
    <row r="83" spans="1:5" ht="12.75">
      <c r="A83" s="44" t="s">
        <v>537</v>
      </c>
      <c r="B83" s="32" t="s">
        <v>309</v>
      </c>
      <c r="C83" s="32" t="s">
        <v>476</v>
      </c>
      <c r="D83" s="37">
        <f>D84</f>
        <v>539.9</v>
      </c>
      <c r="E83" s="37">
        <f>E84</f>
        <v>539.9</v>
      </c>
    </row>
    <row r="84" spans="1:5" ht="12.75">
      <c r="A84" s="44" t="s">
        <v>366</v>
      </c>
      <c r="B84" s="32" t="s">
        <v>310</v>
      </c>
      <c r="C84" s="32" t="s">
        <v>476</v>
      </c>
      <c r="D84" s="37">
        <f>D85</f>
        <v>539.9</v>
      </c>
      <c r="E84" s="37">
        <f>E85</f>
        <v>539.9</v>
      </c>
    </row>
    <row r="85" spans="1:5" ht="12.75">
      <c r="A85" s="87" t="s">
        <v>555</v>
      </c>
      <c r="B85" s="32" t="s">
        <v>310</v>
      </c>
      <c r="C85" s="32" t="s">
        <v>554</v>
      </c>
      <c r="D85" s="37">
        <v>539.9</v>
      </c>
      <c r="E85" s="37">
        <v>539.9</v>
      </c>
    </row>
    <row r="86" spans="1:5" ht="12.75">
      <c r="A86" s="31" t="s">
        <v>281</v>
      </c>
      <c r="B86" s="32" t="s">
        <v>311</v>
      </c>
      <c r="C86" s="32" t="s">
        <v>476</v>
      </c>
      <c r="D86" s="37">
        <f>D87</f>
        <v>735.5</v>
      </c>
      <c r="E86" s="37">
        <f>E87</f>
        <v>735.5</v>
      </c>
    </row>
    <row r="87" spans="1:5" ht="12.75">
      <c r="A87" s="176" t="s">
        <v>313</v>
      </c>
      <c r="B87" s="216" t="s">
        <v>312</v>
      </c>
      <c r="C87" s="32" t="s">
        <v>476</v>
      </c>
      <c r="D87" s="37">
        <f>D88</f>
        <v>735.5</v>
      </c>
      <c r="E87" s="37">
        <f>E88</f>
        <v>735.5</v>
      </c>
    </row>
    <row r="88" spans="1:5" ht="12.75">
      <c r="A88" s="243" t="s">
        <v>324</v>
      </c>
      <c r="B88" s="216" t="s">
        <v>312</v>
      </c>
      <c r="C88" s="32" t="s">
        <v>323</v>
      </c>
      <c r="D88" s="37">
        <v>735.5</v>
      </c>
      <c r="E88" s="37">
        <v>735.5</v>
      </c>
    </row>
    <row r="89" spans="1:5" ht="12.75">
      <c r="A89" s="234" t="s">
        <v>527</v>
      </c>
      <c r="B89" s="231" t="s">
        <v>314</v>
      </c>
      <c r="C89" s="35" t="s">
        <v>476</v>
      </c>
      <c r="D89" s="39">
        <f>D90+D95</f>
        <v>379</v>
      </c>
      <c r="E89" s="39">
        <f>E90+E95</f>
        <v>379</v>
      </c>
    </row>
    <row r="90" spans="1:5" ht="12.75">
      <c r="A90" s="31" t="s">
        <v>281</v>
      </c>
      <c r="B90" s="32" t="s">
        <v>315</v>
      </c>
      <c r="C90" s="32" t="s">
        <v>476</v>
      </c>
      <c r="D90" s="37">
        <f>D92+D94</f>
        <v>99</v>
      </c>
      <c r="E90" s="37">
        <f>E92+E94</f>
        <v>99</v>
      </c>
    </row>
    <row r="91" spans="1:5" ht="12.75">
      <c r="A91" s="31" t="s">
        <v>317</v>
      </c>
      <c r="B91" s="32" t="s">
        <v>316</v>
      </c>
      <c r="C91" s="32" t="s">
        <v>476</v>
      </c>
      <c r="D91" s="37">
        <f>D92</f>
        <v>66</v>
      </c>
      <c r="E91" s="37">
        <f>E92</f>
        <v>66</v>
      </c>
    </row>
    <row r="92" spans="1:5" ht="12.75">
      <c r="A92" s="243" t="s">
        <v>324</v>
      </c>
      <c r="B92" s="32" t="s">
        <v>316</v>
      </c>
      <c r="C92" s="32" t="s">
        <v>323</v>
      </c>
      <c r="D92" s="37">
        <v>66</v>
      </c>
      <c r="E92" s="37">
        <v>66</v>
      </c>
    </row>
    <row r="93" spans="1:5" ht="12.75">
      <c r="A93" s="31" t="s">
        <v>346</v>
      </c>
      <c r="B93" s="32" t="s">
        <v>330</v>
      </c>
      <c r="C93" s="32" t="s">
        <v>476</v>
      </c>
      <c r="D93" s="37">
        <f>D94</f>
        <v>33</v>
      </c>
      <c r="E93" s="37">
        <f>E94</f>
        <v>33</v>
      </c>
    </row>
    <row r="94" spans="1:5" ht="12.75">
      <c r="A94" s="243" t="s">
        <v>324</v>
      </c>
      <c r="B94" s="32" t="s">
        <v>330</v>
      </c>
      <c r="C94" s="32" t="s">
        <v>323</v>
      </c>
      <c r="D94" s="37">
        <v>33</v>
      </c>
      <c r="E94" s="37">
        <v>33</v>
      </c>
    </row>
    <row r="95" spans="1:5" ht="13.5" customHeight="1">
      <c r="A95" s="287" t="s">
        <v>539</v>
      </c>
      <c r="B95" s="32" t="s">
        <v>318</v>
      </c>
      <c r="C95" s="32" t="s">
        <v>476</v>
      </c>
      <c r="D95" s="37">
        <f>D96+D98</f>
        <v>280</v>
      </c>
      <c r="E95" s="37">
        <f>E96+E98</f>
        <v>280</v>
      </c>
    </row>
    <row r="96" spans="1:5" ht="25.5">
      <c r="A96" s="31" t="s">
        <v>88</v>
      </c>
      <c r="B96" s="32" t="s">
        <v>542</v>
      </c>
      <c r="C96" s="32" t="s">
        <v>476</v>
      </c>
      <c r="D96" s="37">
        <f>D97</f>
        <v>230</v>
      </c>
      <c r="E96" s="37">
        <f>E97</f>
        <v>230</v>
      </c>
    </row>
    <row r="97" spans="1:5" ht="12.75">
      <c r="A97" s="38" t="s">
        <v>33</v>
      </c>
      <c r="B97" s="32" t="s">
        <v>542</v>
      </c>
      <c r="C97" s="32" t="s">
        <v>27</v>
      </c>
      <c r="D97" s="37">
        <v>230</v>
      </c>
      <c r="E97" s="37">
        <v>230</v>
      </c>
    </row>
    <row r="98" spans="1:5" ht="12.75">
      <c r="A98" s="42" t="s">
        <v>89</v>
      </c>
      <c r="B98" s="32" t="s">
        <v>325</v>
      </c>
      <c r="C98" s="32" t="s">
        <v>476</v>
      </c>
      <c r="D98" s="37">
        <f>D99</f>
        <v>50</v>
      </c>
      <c r="E98" s="37">
        <f>E99</f>
        <v>50</v>
      </c>
    </row>
    <row r="99" spans="1:5" ht="12.75">
      <c r="A99" s="38" t="s">
        <v>33</v>
      </c>
      <c r="B99" s="32" t="s">
        <v>325</v>
      </c>
      <c r="C99" s="32" t="s">
        <v>27</v>
      </c>
      <c r="D99" s="37">
        <v>50</v>
      </c>
      <c r="E99" s="37">
        <v>50</v>
      </c>
    </row>
    <row r="100" spans="1:5" ht="12.75">
      <c r="A100" s="45" t="s">
        <v>528</v>
      </c>
      <c r="B100" s="231" t="s">
        <v>326</v>
      </c>
      <c r="C100" s="35" t="s">
        <v>476</v>
      </c>
      <c r="D100" s="39">
        <f aca="true" t="shared" si="4" ref="D100:E102">D101</f>
        <v>32</v>
      </c>
      <c r="E100" s="39">
        <f t="shared" si="4"/>
        <v>32</v>
      </c>
    </row>
    <row r="101" spans="1:5" ht="12.75">
      <c r="A101" s="31" t="s">
        <v>281</v>
      </c>
      <c r="B101" s="32" t="s">
        <v>327</v>
      </c>
      <c r="C101" s="32" t="s">
        <v>476</v>
      </c>
      <c r="D101" s="37">
        <f t="shared" si="4"/>
        <v>32</v>
      </c>
      <c r="E101" s="37">
        <f t="shared" si="4"/>
        <v>32</v>
      </c>
    </row>
    <row r="102" spans="1:5" ht="12.75">
      <c r="A102" s="38" t="s">
        <v>329</v>
      </c>
      <c r="B102" s="32" t="s">
        <v>328</v>
      </c>
      <c r="C102" s="32" t="s">
        <v>476</v>
      </c>
      <c r="D102" s="37">
        <f t="shared" si="4"/>
        <v>32</v>
      </c>
      <c r="E102" s="37">
        <f t="shared" si="4"/>
        <v>32</v>
      </c>
    </row>
    <row r="103" spans="1:5" ht="12.75">
      <c r="A103" s="243" t="s">
        <v>324</v>
      </c>
      <c r="B103" s="32" t="s">
        <v>328</v>
      </c>
      <c r="C103" s="32" t="s">
        <v>323</v>
      </c>
      <c r="D103" s="37">
        <v>32</v>
      </c>
      <c r="E103" s="37">
        <v>32</v>
      </c>
    </row>
    <row r="104" spans="1:5" ht="12.75">
      <c r="A104" s="235" t="s">
        <v>529</v>
      </c>
      <c r="B104" s="231" t="s">
        <v>331</v>
      </c>
      <c r="C104" s="35" t="s">
        <v>476</v>
      </c>
      <c r="D104" s="39">
        <f>D105+D108</f>
        <v>90</v>
      </c>
      <c r="E104" s="39">
        <f>E105+E108</f>
        <v>90</v>
      </c>
    </row>
    <row r="105" spans="1:5" ht="12.75">
      <c r="A105" s="31" t="s">
        <v>281</v>
      </c>
      <c r="B105" s="32" t="s">
        <v>332</v>
      </c>
      <c r="C105" s="32" t="s">
        <v>476</v>
      </c>
      <c r="D105" s="37">
        <f>D106</f>
        <v>40</v>
      </c>
      <c r="E105" s="37">
        <f>E106</f>
        <v>40</v>
      </c>
    </row>
    <row r="106" spans="1:5" ht="12.75">
      <c r="A106" s="42" t="s">
        <v>334</v>
      </c>
      <c r="B106" s="32" t="s">
        <v>333</v>
      </c>
      <c r="C106" s="32" t="s">
        <v>476</v>
      </c>
      <c r="D106" s="37">
        <f>D107</f>
        <v>40</v>
      </c>
      <c r="E106" s="37">
        <f>E107</f>
        <v>40</v>
      </c>
    </row>
    <row r="107" spans="1:5" ht="12.75">
      <c r="A107" s="243" t="s">
        <v>324</v>
      </c>
      <c r="B107" s="32" t="s">
        <v>333</v>
      </c>
      <c r="C107" s="32" t="s">
        <v>323</v>
      </c>
      <c r="D107" s="37">
        <v>40</v>
      </c>
      <c r="E107" s="37">
        <v>40</v>
      </c>
    </row>
    <row r="108" spans="1:5" ht="27">
      <c r="A108" s="116" t="s">
        <v>539</v>
      </c>
      <c r="B108" s="32" t="s">
        <v>335</v>
      </c>
      <c r="C108" s="32" t="s">
        <v>476</v>
      </c>
      <c r="D108" s="37">
        <f>D109</f>
        <v>50</v>
      </c>
      <c r="E108" s="37">
        <f>E109</f>
        <v>50</v>
      </c>
    </row>
    <row r="109" spans="1:5" ht="25.5">
      <c r="A109" s="42" t="s">
        <v>247</v>
      </c>
      <c r="B109" s="32" t="s">
        <v>336</v>
      </c>
      <c r="C109" s="32" t="s">
        <v>476</v>
      </c>
      <c r="D109" s="37">
        <f>D110</f>
        <v>50</v>
      </c>
      <c r="E109" s="37">
        <f>E110</f>
        <v>50</v>
      </c>
    </row>
    <row r="110" spans="1:5" ht="12.75">
      <c r="A110" s="38" t="s">
        <v>33</v>
      </c>
      <c r="B110" s="32" t="s">
        <v>336</v>
      </c>
      <c r="C110" s="32" t="s">
        <v>27</v>
      </c>
      <c r="D110" s="37">
        <v>50</v>
      </c>
      <c r="E110" s="37">
        <v>50</v>
      </c>
    </row>
    <row r="111" spans="1:5" ht="12.75">
      <c r="A111" s="255" t="s">
        <v>514</v>
      </c>
      <c r="B111" s="32"/>
      <c r="C111" s="32"/>
      <c r="D111" s="33"/>
      <c r="E111" s="266"/>
    </row>
    <row r="112" spans="1:5" ht="12.75">
      <c r="A112" s="235" t="s">
        <v>15</v>
      </c>
      <c r="B112" s="35" t="s">
        <v>17</v>
      </c>
      <c r="C112" s="35" t="s">
        <v>476</v>
      </c>
      <c r="D112" s="39">
        <f aca="true" t="shared" si="5" ref="D112:E114">D113</f>
        <v>300</v>
      </c>
      <c r="E112" s="39">
        <f t="shared" si="5"/>
        <v>300</v>
      </c>
    </row>
    <row r="113" spans="1:5" ht="12.75">
      <c r="A113" s="31" t="s">
        <v>281</v>
      </c>
      <c r="B113" s="32" t="s">
        <v>17</v>
      </c>
      <c r="C113" s="32" t="s">
        <v>476</v>
      </c>
      <c r="D113" s="37">
        <f t="shared" si="5"/>
        <v>300</v>
      </c>
      <c r="E113" s="37">
        <f t="shared" si="5"/>
        <v>300</v>
      </c>
    </row>
    <row r="114" spans="1:5" ht="12.75">
      <c r="A114" s="245" t="s">
        <v>18</v>
      </c>
      <c r="B114" s="43" t="s">
        <v>16</v>
      </c>
      <c r="C114" s="32" t="s">
        <v>476</v>
      </c>
      <c r="D114" s="37">
        <f t="shared" si="5"/>
        <v>300</v>
      </c>
      <c r="E114" s="37">
        <f t="shared" si="5"/>
        <v>300</v>
      </c>
    </row>
    <row r="115" spans="1:5" ht="12.75">
      <c r="A115" s="243" t="s">
        <v>324</v>
      </c>
      <c r="B115" s="43" t="s">
        <v>16</v>
      </c>
      <c r="C115" s="32" t="s">
        <v>323</v>
      </c>
      <c r="D115" s="37">
        <v>300</v>
      </c>
      <c r="E115" s="37">
        <v>300</v>
      </c>
    </row>
    <row r="116" spans="1:5" ht="12.75">
      <c r="A116" s="34" t="s">
        <v>530</v>
      </c>
      <c r="B116" s="231" t="s">
        <v>337</v>
      </c>
      <c r="C116" s="35" t="s">
        <v>476</v>
      </c>
      <c r="D116" s="39">
        <f aca="true" t="shared" si="6" ref="D116:E118">D117</f>
        <v>40</v>
      </c>
      <c r="E116" s="39">
        <f t="shared" si="6"/>
        <v>40</v>
      </c>
    </row>
    <row r="117" spans="1:5" ht="12.75">
      <c r="A117" s="31" t="s">
        <v>281</v>
      </c>
      <c r="B117" s="32" t="s">
        <v>338</v>
      </c>
      <c r="C117" s="32" t="s">
        <v>476</v>
      </c>
      <c r="D117" s="37">
        <f t="shared" si="6"/>
        <v>40</v>
      </c>
      <c r="E117" s="37">
        <f t="shared" si="6"/>
        <v>40</v>
      </c>
    </row>
    <row r="118" spans="1:5" ht="12.75">
      <c r="A118" s="164" t="s">
        <v>340</v>
      </c>
      <c r="B118" s="32" t="s">
        <v>339</v>
      </c>
      <c r="C118" s="32" t="s">
        <v>476</v>
      </c>
      <c r="D118" s="37">
        <f t="shared" si="6"/>
        <v>40</v>
      </c>
      <c r="E118" s="37">
        <f t="shared" si="6"/>
        <v>40</v>
      </c>
    </row>
    <row r="119" spans="1:5" ht="12.75">
      <c r="A119" s="243" t="s">
        <v>324</v>
      </c>
      <c r="B119" s="32" t="s">
        <v>339</v>
      </c>
      <c r="C119" s="32" t="s">
        <v>323</v>
      </c>
      <c r="D119" s="37">
        <v>40</v>
      </c>
      <c r="E119" s="37">
        <v>40</v>
      </c>
    </row>
    <row r="120" spans="1:5" ht="12.75">
      <c r="A120" s="34" t="s">
        <v>531</v>
      </c>
      <c r="B120" s="231" t="s">
        <v>498</v>
      </c>
      <c r="C120" s="35" t="s">
        <v>476</v>
      </c>
      <c r="D120" s="39">
        <f aca="true" t="shared" si="7" ref="D120:E122">D121</f>
        <v>1500</v>
      </c>
      <c r="E120" s="39">
        <f t="shared" si="7"/>
        <v>1500</v>
      </c>
    </row>
    <row r="121" spans="1:5" ht="12.75">
      <c r="A121" s="31" t="s">
        <v>281</v>
      </c>
      <c r="B121" s="32" t="s">
        <v>499</v>
      </c>
      <c r="C121" s="32" t="s">
        <v>476</v>
      </c>
      <c r="D121" s="37">
        <f t="shared" si="7"/>
        <v>1500</v>
      </c>
      <c r="E121" s="37">
        <f t="shared" si="7"/>
        <v>1500</v>
      </c>
    </row>
    <row r="122" spans="1:5" ht="12.75">
      <c r="A122" s="31" t="s">
        <v>14</v>
      </c>
      <c r="B122" s="32" t="s">
        <v>13</v>
      </c>
      <c r="C122" s="32" t="s">
        <v>476</v>
      </c>
      <c r="D122" s="37">
        <f t="shared" si="7"/>
        <v>1500</v>
      </c>
      <c r="E122" s="37">
        <f t="shared" si="7"/>
        <v>1500</v>
      </c>
    </row>
    <row r="123" spans="1:5" ht="12.75">
      <c r="A123" s="299" t="s">
        <v>363</v>
      </c>
      <c r="B123" s="32" t="s">
        <v>13</v>
      </c>
      <c r="C123" s="32" t="s">
        <v>362</v>
      </c>
      <c r="D123" s="37">
        <v>1500</v>
      </c>
      <c r="E123" s="37">
        <v>1500</v>
      </c>
    </row>
  </sheetData>
  <sheetProtection/>
  <mergeCells count="9">
    <mergeCell ref="A5:D5"/>
    <mergeCell ref="A6:D6"/>
    <mergeCell ref="A7:D7"/>
    <mergeCell ref="A8:D8"/>
    <mergeCell ref="A9:D9"/>
    <mergeCell ref="A11:A12"/>
    <mergeCell ref="B11:B12"/>
    <mergeCell ref="C11:C12"/>
    <mergeCell ref="D11:E11"/>
  </mergeCells>
  <printOptions/>
  <pageMargins left="0.75" right="0.24" top="0.2" bottom="0.2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71">
      <selection activeCell="F89" sqref="F89"/>
    </sheetView>
  </sheetViews>
  <sheetFormatPr defaultColWidth="9.00390625" defaultRowHeight="12.75" outlineLevelRow="1"/>
  <cols>
    <col min="1" max="1" width="87.125" style="217" customWidth="1"/>
    <col min="2" max="2" width="10.00390625" style="0" customWidth="1"/>
    <col min="3" max="3" width="4.625" style="0" customWidth="1"/>
    <col min="4" max="4" width="4.375" style="0" customWidth="1"/>
    <col min="6" max="6" width="5.875" style="0" customWidth="1"/>
  </cols>
  <sheetData>
    <row r="1" spans="1:8" ht="13.5">
      <c r="A1" s="26"/>
      <c r="B1" s="90"/>
      <c r="C1" s="27"/>
      <c r="D1" s="84"/>
      <c r="E1" s="165"/>
      <c r="F1" s="165"/>
      <c r="G1" s="165"/>
      <c r="H1" s="165" t="s">
        <v>185</v>
      </c>
    </row>
    <row r="2" spans="1:8" ht="13.5">
      <c r="A2" s="26"/>
      <c r="B2" s="90"/>
      <c r="C2" s="27"/>
      <c r="D2" s="84"/>
      <c r="E2" s="165"/>
      <c r="F2" s="165"/>
      <c r="G2" s="165"/>
      <c r="H2" s="165" t="s">
        <v>90</v>
      </c>
    </row>
    <row r="3" spans="1:8" ht="13.5">
      <c r="A3" s="26"/>
      <c r="B3" s="90"/>
      <c r="C3" s="27"/>
      <c r="D3" s="84"/>
      <c r="E3" s="165"/>
      <c r="F3" s="165"/>
      <c r="G3" s="165"/>
      <c r="H3" s="165" t="s">
        <v>550</v>
      </c>
    </row>
    <row r="4" spans="1:8" ht="13.5" customHeight="1" hidden="1" outlineLevel="1">
      <c r="A4" s="26"/>
      <c r="B4" s="90"/>
      <c r="C4" s="27"/>
      <c r="D4" s="27"/>
      <c r="E4" s="165"/>
      <c r="F4" s="165"/>
      <c r="G4" s="165" t="s">
        <v>252</v>
      </c>
      <c r="H4" s="165" t="s">
        <v>252</v>
      </c>
    </row>
    <row r="5" spans="1:7" ht="12.75" collapsed="1">
      <c r="A5" s="320"/>
      <c r="B5" s="321"/>
      <c r="C5" s="321"/>
      <c r="D5" s="321"/>
      <c r="E5" s="321"/>
      <c r="F5" s="321"/>
      <c r="G5" s="321"/>
    </row>
    <row r="6" spans="1:7" ht="12.75">
      <c r="A6" s="310" t="s">
        <v>182</v>
      </c>
      <c r="B6" s="310"/>
      <c r="C6" s="310"/>
      <c r="D6" s="310"/>
      <c r="E6" s="310"/>
      <c r="F6" s="310"/>
      <c r="G6" s="310"/>
    </row>
    <row r="7" spans="1:7" ht="12.75">
      <c r="A7" s="310" t="s">
        <v>511</v>
      </c>
      <c r="B7" s="310"/>
      <c r="C7" s="310"/>
      <c r="D7" s="310"/>
      <c r="E7" s="310"/>
      <c r="F7" s="310"/>
      <c r="G7" s="310"/>
    </row>
    <row r="8" spans="1:8" ht="12.75">
      <c r="A8" s="26"/>
      <c r="B8" s="90"/>
      <c r="C8" s="27"/>
      <c r="D8" s="27"/>
      <c r="E8" s="28"/>
      <c r="F8" s="27"/>
      <c r="G8" s="28"/>
      <c r="H8" s="28"/>
    </row>
    <row r="9" spans="1:8" ht="13.5">
      <c r="A9" s="343" t="s">
        <v>171</v>
      </c>
      <c r="B9" s="345" t="s">
        <v>82</v>
      </c>
      <c r="C9" s="347" t="s">
        <v>175</v>
      </c>
      <c r="D9" s="347" t="s">
        <v>181</v>
      </c>
      <c r="E9" s="347" t="s">
        <v>471</v>
      </c>
      <c r="F9" s="350" t="s">
        <v>169</v>
      </c>
      <c r="G9" s="349" t="s">
        <v>178</v>
      </c>
      <c r="H9" s="349"/>
    </row>
    <row r="10" spans="1:8" ht="24" customHeight="1">
      <c r="A10" s="344"/>
      <c r="B10" s="346"/>
      <c r="C10" s="348"/>
      <c r="D10" s="348"/>
      <c r="E10" s="348"/>
      <c r="F10" s="351"/>
      <c r="G10" s="264" t="s">
        <v>237</v>
      </c>
      <c r="H10" s="264" t="s">
        <v>387</v>
      </c>
    </row>
    <row r="11" spans="1:8" ht="13.5">
      <c r="A11" s="115" t="s">
        <v>473</v>
      </c>
      <c r="B11" s="280" t="s">
        <v>476</v>
      </c>
      <c r="C11" s="269" t="s">
        <v>474</v>
      </c>
      <c r="D11" s="269" t="s">
        <v>474</v>
      </c>
      <c r="E11" s="269" t="s">
        <v>163</v>
      </c>
      <c r="F11" s="269" t="s">
        <v>476</v>
      </c>
      <c r="G11" s="270">
        <f>G13+G45+G50+G61+G83+G102+G113+G126+G132++G146</f>
        <v>10328.8</v>
      </c>
      <c r="H11" s="270">
        <f>H13+H45+H50+H61+H83+H102+H113+H126+H132++H146</f>
        <v>11051.599999999999</v>
      </c>
    </row>
    <row r="12" spans="1:8" ht="13.5">
      <c r="A12" s="115" t="s">
        <v>512</v>
      </c>
      <c r="B12" s="268">
        <v>984</v>
      </c>
      <c r="C12" s="269" t="s">
        <v>474</v>
      </c>
      <c r="D12" s="269" t="s">
        <v>474</v>
      </c>
      <c r="E12" s="269" t="s">
        <v>163</v>
      </c>
      <c r="F12" s="269" t="s">
        <v>476</v>
      </c>
      <c r="G12" s="270">
        <f>G13+G45+G50+G61+G83+G102+G113+G126+G132</f>
        <v>9053.4</v>
      </c>
      <c r="H12" s="270">
        <f>H13+H45+H50+H61+H83+H102+H113+H126+H132</f>
        <v>9776.199999999999</v>
      </c>
    </row>
    <row r="13" spans="1:8" ht="12.75" customHeight="1">
      <c r="A13" s="119" t="s">
        <v>477</v>
      </c>
      <c r="B13" s="264">
        <v>984</v>
      </c>
      <c r="C13" s="261" t="s">
        <v>478</v>
      </c>
      <c r="D13" s="261" t="s">
        <v>474</v>
      </c>
      <c r="E13" s="261" t="s">
        <v>163</v>
      </c>
      <c r="F13" s="261" t="s">
        <v>476</v>
      </c>
      <c r="G13" s="270">
        <f>G14+G19+G24+G28</f>
        <v>5313.639999999999</v>
      </c>
      <c r="H13" s="270">
        <f>H14+H19+H24+H28</f>
        <v>6036.44</v>
      </c>
    </row>
    <row r="14" spans="1:8" ht="13.5">
      <c r="A14" s="119" t="s">
        <v>479</v>
      </c>
      <c r="B14" s="264">
        <v>984</v>
      </c>
      <c r="C14" s="261" t="s">
        <v>478</v>
      </c>
      <c r="D14" s="261" t="s">
        <v>480</v>
      </c>
      <c r="E14" s="261" t="s">
        <v>163</v>
      </c>
      <c r="F14" s="261" t="s">
        <v>476</v>
      </c>
      <c r="G14" s="271" t="str">
        <f aca="true" t="shared" si="0" ref="G14:H17">G15</f>
        <v>711,3</v>
      </c>
      <c r="H14" s="271" t="str">
        <f t="shared" si="0"/>
        <v>711,3</v>
      </c>
    </row>
    <row r="15" spans="1:8" ht="13.5">
      <c r="A15" s="119" t="s">
        <v>535</v>
      </c>
      <c r="B15" s="264">
        <v>984</v>
      </c>
      <c r="C15" s="261" t="s">
        <v>478</v>
      </c>
      <c r="D15" s="261" t="s">
        <v>480</v>
      </c>
      <c r="E15" s="261" t="s">
        <v>258</v>
      </c>
      <c r="F15" s="261" t="s">
        <v>476</v>
      </c>
      <c r="G15" s="271" t="str">
        <f t="shared" si="0"/>
        <v>711,3</v>
      </c>
      <c r="H15" s="271" t="str">
        <f t="shared" si="0"/>
        <v>711,3</v>
      </c>
    </row>
    <row r="16" spans="1:8" ht="13.5">
      <c r="A16" s="119" t="s">
        <v>162</v>
      </c>
      <c r="B16" s="264">
        <v>984</v>
      </c>
      <c r="C16" s="261" t="s">
        <v>478</v>
      </c>
      <c r="D16" s="261" t="s">
        <v>480</v>
      </c>
      <c r="E16" s="261" t="s">
        <v>260</v>
      </c>
      <c r="F16" s="261" t="s">
        <v>476</v>
      </c>
      <c r="G16" s="271" t="str">
        <f t="shared" si="0"/>
        <v>711,3</v>
      </c>
      <c r="H16" s="271" t="str">
        <f t="shared" si="0"/>
        <v>711,3</v>
      </c>
    </row>
    <row r="17" spans="1:8" ht="14.25" customHeight="1">
      <c r="A17" s="44" t="s">
        <v>538</v>
      </c>
      <c r="B17" s="264">
        <v>984</v>
      </c>
      <c r="C17" s="261" t="s">
        <v>478</v>
      </c>
      <c r="D17" s="261" t="s">
        <v>480</v>
      </c>
      <c r="E17" s="261" t="s">
        <v>263</v>
      </c>
      <c r="F17" s="261" t="s">
        <v>476</v>
      </c>
      <c r="G17" s="271" t="str">
        <f t="shared" si="0"/>
        <v>711,3</v>
      </c>
      <c r="H17" s="271" t="str">
        <f t="shared" si="0"/>
        <v>711,3</v>
      </c>
    </row>
    <row r="18" spans="1:8" ht="14.25" customHeight="1">
      <c r="A18" s="119" t="s">
        <v>349</v>
      </c>
      <c r="B18" s="264">
        <v>984</v>
      </c>
      <c r="C18" s="261" t="s">
        <v>478</v>
      </c>
      <c r="D18" s="261" t="s">
        <v>480</v>
      </c>
      <c r="E18" s="261" t="s">
        <v>263</v>
      </c>
      <c r="F18" s="261" t="s">
        <v>347</v>
      </c>
      <c r="G18" s="271" t="s">
        <v>81</v>
      </c>
      <c r="H18" s="271" t="s">
        <v>81</v>
      </c>
    </row>
    <row r="19" spans="1:8" ht="25.5" customHeight="1">
      <c r="A19" s="119" t="s">
        <v>482</v>
      </c>
      <c r="B19" s="264">
        <v>984</v>
      </c>
      <c r="C19" s="261" t="s">
        <v>478</v>
      </c>
      <c r="D19" s="261" t="s">
        <v>483</v>
      </c>
      <c r="E19" s="261" t="s">
        <v>163</v>
      </c>
      <c r="F19" s="261" t="s">
        <v>476</v>
      </c>
      <c r="G19" s="271">
        <f>G20</f>
        <v>2322.2</v>
      </c>
      <c r="H19" s="271">
        <f>H20</f>
        <v>2322.2</v>
      </c>
    </row>
    <row r="20" spans="1:8" ht="14.25" customHeight="1">
      <c r="A20" s="119" t="s">
        <v>162</v>
      </c>
      <c r="B20" s="264">
        <v>984</v>
      </c>
      <c r="C20" s="261" t="s">
        <v>478</v>
      </c>
      <c r="D20" s="261" t="s">
        <v>483</v>
      </c>
      <c r="E20" s="261" t="s">
        <v>260</v>
      </c>
      <c r="F20" s="261" t="s">
        <v>476</v>
      </c>
      <c r="G20" s="271">
        <f>G21</f>
        <v>2322.2</v>
      </c>
      <c r="H20" s="271">
        <f>H21</f>
        <v>2322.2</v>
      </c>
    </row>
    <row r="21" spans="1:8" ht="13.5">
      <c r="A21" s="119" t="s">
        <v>366</v>
      </c>
      <c r="B21" s="264">
        <v>984</v>
      </c>
      <c r="C21" s="261" t="s">
        <v>478</v>
      </c>
      <c r="D21" s="261" t="s">
        <v>483</v>
      </c>
      <c r="E21" s="261" t="s">
        <v>365</v>
      </c>
      <c r="F21" s="261" t="s">
        <v>476</v>
      </c>
      <c r="G21" s="271">
        <f>G22+G23</f>
        <v>2322.2</v>
      </c>
      <c r="H21" s="271">
        <f>H22+H23</f>
        <v>2322.2</v>
      </c>
    </row>
    <row r="22" spans="1:8" ht="13.5">
      <c r="A22" s="119" t="s">
        <v>320</v>
      </c>
      <c r="B22" s="264">
        <v>984</v>
      </c>
      <c r="C22" s="261" t="s">
        <v>478</v>
      </c>
      <c r="D22" s="261" t="s">
        <v>483</v>
      </c>
      <c r="E22" s="261" t="s">
        <v>365</v>
      </c>
      <c r="F22" s="261" t="s">
        <v>347</v>
      </c>
      <c r="G22" s="271">
        <v>2249.2</v>
      </c>
      <c r="H22" s="271">
        <v>2249.2</v>
      </c>
    </row>
    <row r="23" spans="1:8" ht="13.5">
      <c r="A23" s="272" t="s">
        <v>324</v>
      </c>
      <c r="B23" s="264">
        <v>984</v>
      </c>
      <c r="C23" s="261" t="s">
        <v>478</v>
      </c>
      <c r="D23" s="261" t="s">
        <v>483</v>
      </c>
      <c r="E23" s="261" t="s">
        <v>365</v>
      </c>
      <c r="F23" s="261" t="s">
        <v>323</v>
      </c>
      <c r="G23" s="270">
        <v>73</v>
      </c>
      <c r="H23" s="270">
        <v>73</v>
      </c>
    </row>
    <row r="24" spans="1:8" ht="13.5">
      <c r="A24" s="119" t="s">
        <v>152</v>
      </c>
      <c r="B24" s="264">
        <v>984</v>
      </c>
      <c r="C24" s="261" t="s">
        <v>478</v>
      </c>
      <c r="D24" s="261" t="s">
        <v>65</v>
      </c>
      <c r="E24" s="261" t="s">
        <v>163</v>
      </c>
      <c r="F24" s="261" t="s">
        <v>476</v>
      </c>
      <c r="G24" s="270">
        <f aca="true" t="shared" si="1" ref="G24:H26">G25</f>
        <v>10</v>
      </c>
      <c r="H24" s="270">
        <f t="shared" si="1"/>
        <v>10</v>
      </c>
    </row>
    <row r="25" spans="1:8" ht="13.5">
      <c r="A25" s="119" t="s">
        <v>152</v>
      </c>
      <c r="B25" s="264">
        <v>984</v>
      </c>
      <c r="C25" s="261" t="s">
        <v>478</v>
      </c>
      <c r="D25" s="261" t="s">
        <v>65</v>
      </c>
      <c r="E25" s="261" t="s">
        <v>367</v>
      </c>
      <c r="F25" s="261" t="s">
        <v>476</v>
      </c>
      <c r="G25" s="270">
        <f t="shared" si="1"/>
        <v>10</v>
      </c>
      <c r="H25" s="270">
        <f t="shared" si="1"/>
        <v>10</v>
      </c>
    </row>
    <row r="26" spans="1:8" ht="13.5">
      <c r="A26" s="119" t="s">
        <v>153</v>
      </c>
      <c r="B26" s="264">
        <v>984</v>
      </c>
      <c r="C26" s="261" t="s">
        <v>478</v>
      </c>
      <c r="D26" s="261" t="s">
        <v>65</v>
      </c>
      <c r="E26" s="261" t="s">
        <v>368</v>
      </c>
      <c r="F26" s="261" t="s">
        <v>476</v>
      </c>
      <c r="G26" s="270">
        <f t="shared" si="1"/>
        <v>10</v>
      </c>
      <c r="H26" s="270">
        <f t="shared" si="1"/>
        <v>10</v>
      </c>
    </row>
    <row r="27" spans="1:8" ht="13.5">
      <c r="A27" s="243" t="s">
        <v>274</v>
      </c>
      <c r="B27" s="264">
        <v>984</v>
      </c>
      <c r="C27" s="261" t="s">
        <v>478</v>
      </c>
      <c r="D27" s="261" t="s">
        <v>65</v>
      </c>
      <c r="E27" s="261" t="s">
        <v>368</v>
      </c>
      <c r="F27" s="261" t="s">
        <v>273</v>
      </c>
      <c r="G27" s="270">
        <v>10</v>
      </c>
      <c r="H27" s="270">
        <v>10</v>
      </c>
    </row>
    <row r="28" spans="1:8" ht="13.5">
      <c r="A28" s="119" t="s">
        <v>484</v>
      </c>
      <c r="B28" s="264">
        <v>984</v>
      </c>
      <c r="C28" s="261" t="s">
        <v>478</v>
      </c>
      <c r="D28" s="261" t="s">
        <v>59</v>
      </c>
      <c r="E28" s="261" t="s">
        <v>163</v>
      </c>
      <c r="F28" s="261" t="s">
        <v>476</v>
      </c>
      <c r="G28" s="279">
        <f>G29+G32+G37+G43</f>
        <v>2270.14</v>
      </c>
      <c r="H28" s="279">
        <f>H29+H32+H37+H43</f>
        <v>2992.9399999999996</v>
      </c>
    </row>
    <row r="29" spans="1:8" ht="13.5">
      <c r="A29" s="119" t="s">
        <v>485</v>
      </c>
      <c r="B29" s="264">
        <v>984</v>
      </c>
      <c r="C29" s="261" t="s">
        <v>478</v>
      </c>
      <c r="D29" s="261" t="s">
        <v>59</v>
      </c>
      <c r="E29" s="261" t="s">
        <v>265</v>
      </c>
      <c r="F29" s="261" t="s">
        <v>476</v>
      </c>
      <c r="G29" s="271">
        <f>G30</f>
        <v>7.08</v>
      </c>
      <c r="H29" s="271">
        <f>H30</f>
        <v>7.08</v>
      </c>
    </row>
    <row r="30" spans="1:8" ht="13.5">
      <c r="A30" s="44" t="s">
        <v>484</v>
      </c>
      <c r="B30" s="264">
        <v>984</v>
      </c>
      <c r="C30" s="261" t="s">
        <v>478</v>
      </c>
      <c r="D30" s="261" t="s">
        <v>59</v>
      </c>
      <c r="E30" s="261" t="s">
        <v>278</v>
      </c>
      <c r="F30" s="261" t="s">
        <v>476</v>
      </c>
      <c r="G30" s="271">
        <f>G31</f>
        <v>7.08</v>
      </c>
      <c r="H30" s="271">
        <f>H31</f>
        <v>7.08</v>
      </c>
    </row>
    <row r="31" spans="1:8" ht="13.5">
      <c r="A31" s="272" t="s">
        <v>215</v>
      </c>
      <c r="B31" s="264">
        <v>984</v>
      </c>
      <c r="C31" s="261" t="s">
        <v>478</v>
      </c>
      <c r="D31" s="261" t="s">
        <v>59</v>
      </c>
      <c r="E31" s="261" t="s">
        <v>278</v>
      </c>
      <c r="F31" s="261" t="s">
        <v>214</v>
      </c>
      <c r="G31" s="271">
        <v>7.08</v>
      </c>
      <c r="H31" s="271">
        <v>7.08</v>
      </c>
    </row>
    <row r="32" spans="1:8" ht="13.5">
      <c r="A32" s="119" t="s">
        <v>162</v>
      </c>
      <c r="B32" s="264">
        <v>984</v>
      </c>
      <c r="C32" s="261" t="s">
        <v>478</v>
      </c>
      <c r="D32" s="261" t="s">
        <v>59</v>
      </c>
      <c r="E32" s="261" t="s">
        <v>172</v>
      </c>
      <c r="F32" s="261" t="s">
        <v>476</v>
      </c>
      <c r="G32" s="270">
        <f>G33</f>
        <v>1944.86</v>
      </c>
      <c r="H32" s="270">
        <f>H33</f>
        <v>2367.66</v>
      </c>
    </row>
    <row r="33" spans="1:8" ht="13.5">
      <c r="A33" s="119" t="s">
        <v>366</v>
      </c>
      <c r="B33" s="264">
        <v>984</v>
      </c>
      <c r="C33" s="261" t="s">
        <v>478</v>
      </c>
      <c r="D33" s="261" t="s">
        <v>59</v>
      </c>
      <c r="E33" s="261" t="s">
        <v>365</v>
      </c>
      <c r="F33" s="261" t="s">
        <v>476</v>
      </c>
      <c r="G33" s="270">
        <f>G34+G35+G36</f>
        <v>1944.86</v>
      </c>
      <c r="H33" s="270">
        <f>H34+H35+H36</f>
        <v>2367.66</v>
      </c>
    </row>
    <row r="34" spans="1:8" ht="13.5">
      <c r="A34" s="119" t="s">
        <v>555</v>
      </c>
      <c r="B34" s="264">
        <v>984</v>
      </c>
      <c r="C34" s="261" t="s">
        <v>478</v>
      </c>
      <c r="D34" s="261" t="s">
        <v>59</v>
      </c>
      <c r="E34" s="261" t="s">
        <v>365</v>
      </c>
      <c r="F34" s="261" t="s">
        <v>554</v>
      </c>
      <c r="G34" s="271">
        <v>910.5</v>
      </c>
      <c r="H34" s="271">
        <v>910.5</v>
      </c>
    </row>
    <row r="35" spans="1:8" ht="13.5">
      <c r="A35" s="272" t="s">
        <v>324</v>
      </c>
      <c r="B35" s="264">
        <v>984</v>
      </c>
      <c r="C35" s="261" t="s">
        <v>478</v>
      </c>
      <c r="D35" s="261" t="s">
        <v>59</v>
      </c>
      <c r="E35" s="261" t="s">
        <v>365</v>
      </c>
      <c r="F35" s="261" t="s">
        <v>323</v>
      </c>
      <c r="G35" s="271">
        <f>1035.02-0.66-5</f>
        <v>1029.36</v>
      </c>
      <c r="H35" s="271">
        <f>1457.16-5</f>
        <v>1452.16</v>
      </c>
    </row>
    <row r="36" spans="1:8" ht="13.5">
      <c r="A36" s="272" t="s">
        <v>215</v>
      </c>
      <c r="B36" s="264">
        <v>984</v>
      </c>
      <c r="C36" s="261" t="s">
        <v>478</v>
      </c>
      <c r="D36" s="261" t="s">
        <v>59</v>
      </c>
      <c r="E36" s="261" t="s">
        <v>365</v>
      </c>
      <c r="F36" s="261" t="s">
        <v>214</v>
      </c>
      <c r="G36" s="270">
        <v>5</v>
      </c>
      <c r="H36" s="270">
        <v>5</v>
      </c>
    </row>
    <row r="37" spans="1:8" ht="12" customHeight="1">
      <c r="A37" s="122" t="s">
        <v>539</v>
      </c>
      <c r="B37" s="264">
        <v>984</v>
      </c>
      <c r="C37" s="261" t="s">
        <v>478</v>
      </c>
      <c r="D37" s="261" t="s">
        <v>59</v>
      </c>
      <c r="E37" s="261" t="s">
        <v>341</v>
      </c>
      <c r="F37" s="261" t="s">
        <v>476</v>
      </c>
      <c r="G37" s="270">
        <f>G38+G40</f>
        <v>58.2</v>
      </c>
      <c r="H37" s="270">
        <f>H38+H40</f>
        <v>58.2</v>
      </c>
    </row>
    <row r="38" spans="1:8" ht="13.5">
      <c r="A38" s="265" t="s">
        <v>165</v>
      </c>
      <c r="B38" s="264">
        <v>984</v>
      </c>
      <c r="C38" s="261" t="s">
        <v>478</v>
      </c>
      <c r="D38" s="261" t="s">
        <v>59</v>
      </c>
      <c r="E38" s="261" t="s">
        <v>342</v>
      </c>
      <c r="F38" s="261" t="s">
        <v>476</v>
      </c>
      <c r="G38" s="270">
        <f>G39</f>
        <v>55</v>
      </c>
      <c r="H38" s="270">
        <f>H39</f>
        <v>55</v>
      </c>
    </row>
    <row r="39" spans="1:8" ht="13.5">
      <c r="A39" s="265" t="s">
        <v>33</v>
      </c>
      <c r="B39" s="264">
        <v>984</v>
      </c>
      <c r="C39" s="261" t="s">
        <v>478</v>
      </c>
      <c r="D39" s="261" t="s">
        <v>59</v>
      </c>
      <c r="E39" s="261" t="s">
        <v>342</v>
      </c>
      <c r="F39" s="261" t="s">
        <v>27</v>
      </c>
      <c r="G39" s="270">
        <v>55</v>
      </c>
      <c r="H39" s="270">
        <v>55</v>
      </c>
    </row>
    <row r="40" spans="1:8" ht="27">
      <c r="A40" s="119" t="s">
        <v>376</v>
      </c>
      <c r="B40" s="264">
        <v>984</v>
      </c>
      <c r="C40" s="261" t="s">
        <v>478</v>
      </c>
      <c r="D40" s="261" t="s">
        <v>59</v>
      </c>
      <c r="E40" s="261" t="s">
        <v>373</v>
      </c>
      <c r="F40" s="261" t="s">
        <v>476</v>
      </c>
      <c r="G40" s="271">
        <f>G41</f>
        <v>3.2</v>
      </c>
      <c r="H40" s="271">
        <f>H41</f>
        <v>3.2</v>
      </c>
    </row>
    <row r="41" spans="1:8" ht="13.5">
      <c r="A41" s="119" t="s">
        <v>164</v>
      </c>
      <c r="B41" s="264">
        <v>984</v>
      </c>
      <c r="C41" s="261" t="s">
        <v>478</v>
      </c>
      <c r="D41" s="261" t="s">
        <v>59</v>
      </c>
      <c r="E41" s="261" t="s">
        <v>374</v>
      </c>
      <c r="F41" s="261" t="s">
        <v>476</v>
      </c>
      <c r="G41" s="271">
        <f>G42</f>
        <v>3.2</v>
      </c>
      <c r="H41" s="271">
        <f>H42</f>
        <v>3.2</v>
      </c>
    </row>
    <row r="42" spans="1:8" ht="13.5">
      <c r="A42" s="272" t="s">
        <v>324</v>
      </c>
      <c r="B42" s="264">
        <v>984</v>
      </c>
      <c r="C42" s="261" t="s">
        <v>478</v>
      </c>
      <c r="D42" s="261" t="s">
        <v>59</v>
      </c>
      <c r="E42" s="261" t="s">
        <v>374</v>
      </c>
      <c r="F42" s="261" t="s">
        <v>323</v>
      </c>
      <c r="G42" s="271">
        <v>3.2</v>
      </c>
      <c r="H42" s="271">
        <v>3.2</v>
      </c>
    </row>
    <row r="43" spans="1:8" ht="13.5">
      <c r="A43" s="272" t="s">
        <v>180</v>
      </c>
      <c r="B43" s="261" t="s">
        <v>510</v>
      </c>
      <c r="C43" s="261" t="s">
        <v>478</v>
      </c>
      <c r="D43" s="261" t="s">
        <v>59</v>
      </c>
      <c r="E43" s="261" t="s">
        <v>78</v>
      </c>
      <c r="F43" s="261" t="s">
        <v>476</v>
      </c>
      <c r="G43" s="270">
        <f>G44</f>
        <v>260</v>
      </c>
      <c r="H43" s="270">
        <f>H44</f>
        <v>560</v>
      </c>
    </row>
    <row r="44" spans="1:8" ht="13.5">
      <c r="A44" s="272" t="s">
        <v>276</v>
      </c>
      <c r="B44" s="261" t="s">
        <v>510</v>
      </c>
      <c r="C44" s="261" t="s">
        <v>478</v>
      </c>
      <c r="D44" s="261" t="s">
        <v>59</v>
      </c>
      <c r="E44" s="261" t="s">
        <v>78</v>
      </c>
      <c r="F44" s="261" t="s">
        <v>476</v>
      </c>
      <c r="G44" s="270">
        <v>260</v>
      </c>
      <c r="H44" s="270">
        <v>560</v>
      </c>
    </row>
    <row r="45" spans="1:8" ht="13.5">
      <c r="A45" s="273" t="s">
        <v>486</v>
      </c>
      <c r="B45" s="264">
        <v>984</v>
      </c>
      <c r="C45" s="274" t="s">
        <v>480</v>
      </c>
      <c r="D45" s="274" t="s">
        <v>474</v>
      </c>
      <c r="E45" s="274" t="s">
        <v>163</v>
      </c>
      <c r="F45" s="274" t="s">
        <v>476</v>
      </c>
      <c r="G45" s="271">
        <f aca="true" t="shared" si="2" ref="G45:H48">G46</f>
        <v>144.9</v>
      </c>
      <c r="H45" s="271">
        <f t="shared" si="2"/>
        <v>144.9</v>
      </c>
    </row>
    <row r="46" spans="1:8" ht="13.5">
      <c r="A46" s="119" t="s">
        <v>487</v>
      </c>
      <c r="B46" s="264">
        <v>984</v>
      </c>
      <c r="C46" s="261" t="s">
        <v>480</v>
      </c>
      <c r="D46" s="261" t="s">
        <v>488</v>
      </c>
      <c r="E46" s="261" t="s">
        <v>163</v>
      </c>
      <c r="F46" s="261" t="s">
        <v>476</v>
      </c>
      <c r="G46" s="271">
        <f t="shared" si="2"/>
        <v>144.9</v>
      </c>
      <c r="H46" s="271">
        <f t="shared" si="2"/>
        <v>144.9</v>
      </c>
    </row>
    <row r="47" spans="1:8" ht="13.5">
      <c r="A47" s="119" t="s">
        <v>162</v>
      </c>
      <c r="B47" s="264">
        <v>984</v>
      </c>
      <c r="C47" s="261" t="s">
        <v>480</v>
      </c>
      <c r="D47" s="261" t="s">
        <v>488</v>
      </c>
      <c r="E47" s="261" t="s">
        <v>260</v>
      </c>
      <c r="F47" s="261" t="s">
        <v>476</v>
      </c>
      <c r="G47" s="271">
        <f t="shared" si="2"/>
        <v>144.9</v>
      </c>
      <c r="H47" s="271">
        <f t="shared" si="2"/>
        <v>144.9</v>
      </c>
    </row>
    <row r="48" spans="1:8" ht="27">
      <c r="A48" s="119" t="s">
        <v>546</v>
      </c>
      <c r="B48" s="264">
        <v>984</v>
      </c>
      <c r="C48" s="261" t="s">
        <v>480</v>
      </c>
      <c r="D48" s="261" t="s">
        <v>488</v>
      </c>
      <c r="E48" s="261" t="s">
        <v>264</v>
      </c>
      <c r="F48" s="261" t="s">
        <v>476</v>
      </c>
      <c r="G48" s="271">
        <f t="shared" si="2"/>
        <v>144.9</v>
      </c>
      <c r="H48" s="271">
        <f t="shared" si="2"/>
        <v>144.9</v>
      </c>
    </row>
    <row r="49" spans="1:8" ht="13.5">
      <c r="A49" s="119" t="s">
        <v>555</v>
      </c>
      <c r="B49" s="264">
        <v>984</v>
      </c>
      <c r="C49" s="261" t="s">
        <v>480</v>
      </c>
      <c r="D49" s="261" t="s">
        <v>488</v>
      </c>
      <c r="E49" s="261" t="s">
        <v>264</v>
      </c>
      <c r="F49" s="261" t="s">
        <v>554</v>
      </c>
      <c r="G49" s="271">
        <v>144.9</v>
      </c>
      <c r="H49" s="271">
        <v>144.9</v>
      </c>
    </row>
    <row r="50" spans="1:8" ht="12" customHeight="1">
      <c r="A50" s="119" t="s">
        <v>489</v>
      </c>
      <c r="B50" s="264">
        <v>984</v>
      </c>
      <c r="C50" s="261" t="s">
        <v>488</v>
      </c>
      <c r="D50" s="261" t="s">
        <v>474</v>
      </c>
      <c r="E50" s="261" t="s">
        <v>163</v>
      </c>
      <c r="F50" s="261" t="s">
        <v>476</v>
      </c>
      <c r="G50" s="270">
        <f>G51+G56</f>
        <v>100</v>
      </c>
      <c r="H50" s="270">
        <f>H51+H56</f>
        <v>100</v>
      </c>
    </row>
    <row r="51" spans="1:8" ht="13.5">
      <c r="A51" s="127" t="s">
        <v>60</v>
      </c>
      <c r="B51" s="264">
        <v>984</v>
      </c>
      <c r="C51" s="261" t="s">
        <v>488</v>
      </c>
      <c r="D51" s="261" t="s">
        <v>490</v>
      </c>
      <c r="E51" s="261" t="s">
        <v>163</v>
      </c>
      <c r="F51" s="261" t="s">
        <v>476</v>
      </c>
      <c r="G51" s="270">
        <f aca="true" t="shared" si="3" ref="G51:H54">G52</f>
        <v>25</v>
      </c>
      <c r="H51" s="270">
        <f t="shared" si="3"/>
        <v>25</v>
      </c>
    </row>
    <row r="52" spans="1:8" ht="13.5">
      <c r="A52" s="119" t="s">
        <v>525</v>
      </c>
      <c r="B52" s="264">
        <v>984</v>
      </c>
      <c r="C52" s="261" t="s">
        <v>488</v>
      </c>
      <c r="D52" s="261" t="s">
        <v>490</v>
      </c>
      <c r="E52" s="261" t="s">
        <v>302</v>
      </c>
      <c r="F52" s="261" t="s">
        <v>476</v>
      </c>
      <c r="G52" s="270">
        <f t="shared" si="3"/>
        <v>25</v>
      </c>
      <c r="H52" s="270">
        <f t="shared" si="3"/>
        <v>25</v>
      </c>
    </row>
    <row r="53" spans="1:8" ht="13.5">
      <c r="A53" s="119" t="s">
        <v>281</v>
      </c>
      <c r="B53" s="264">
        <v>984</v>
      </c>
      <c r="C53" s="261" t="s">
        <v>488</v>
      </c>
      <c r="D53" s="261" t="s">
        <v>490</v>
      </c>
      <c r="E53" s="261" t="s">
        <v>303</v>
      </c>
      <c r="F53" s="261" t="s">
        <v>476</v>
      </c>
      <c r="G53" s="270">
        <f t="shared" si="3"/>
        <v>25</v>
      </c>
      <c r="H53" s="270">
        <f t="shared" si="3"/>
        <v>25</v>
      </c>
    </row>
    <row r="54" spans="1:8" ht="13.5">
      <c r="A54" s="119" t="s">
        <v>305</v>
      </c>
      <c r="B54" s="264">
        <v>984</v>
      </c>
      <c r="C54" s="261" t="s">
        <v>488</v>
      </c>
      <c r="D54" s="261" t="s">
        <v>490</v>
      </c>
      <c r="E54" s="261" t="s">
        <v>304</v>
      </c>
      <c r="F54" s="261" t="s">
        <v>476</v>
      </c>
      <c r="G54" s="270">
        <f t="shared" si="3"/>
        <v>25</v>
      </c>
      <c r="H54" s="270">
        <f t="shared" si="3"/>
        <v>25</v>
      </c>
    </row>
    <row r="55" spans="1:8" ht="13.5">
      <c r="A55" s="272" t="s">
        <v>324</v>
      </c>
      <c r="B55" s="264">
        <v>984</v>
      </c>
      <c r="C55" s="261" t="s">
        <v>488</v>
      </c>
      <c r="D55" s="261" t="s">
        <v>490</v>
      </c>
      <c r="E55" s="261" t="s">
        <v>304</v>
      </c>
      <c r="F55" s="261" t="s">
        <v>323</v>
      </c>
      <c r="G55" s="270">
        <v>25</v>
      </c>
      <c r="H55" s="270">
        <v>25</v>
      </c>
    </row>
    <row r="56" spans="1:8" ht="13.5">
      <c r="A56" s="119" t="s">
        <v>491</v>
      </c>
      <c r="B56" s="264">
        <v>984</v>
      </c>
      <c r="C56" s="261" t="s">
        <v>488</v>
      </c>
      <c r="D56" s="261" t="s">
        <v>492</v>
      </c>
      <c r="E56" s="261" t="s">
        <v>475</v>
      </c>
      <c r="F56" s="261" t="s">
        <v>476</v>
      </c>
      <c r="G56" s="270">
        <f aca="true" t="shared" si="4" ref="G56:H59">G57</f>
        <v>75</v>
      </c>
      <c r="H56" s="270">
        <f t="shared" si="4"/>
        <v>75</v>
      </c>
    </row>
    <row r="57" spans="1:8" ht="13.5">
      <c r="A57" s="119" t="s">
        <v>525</v>
      </c>
      <c r="B57" s="264">
        <v>984</v>
      </c>
      <c r="C57" s="261" t="s">
        <v>488</v>
      </c>
      <c r="D57" s="261" t="s">
        <v>492</v>
      </c>
      <c r="E57" s="261" t="s">
        <v>302</v>
      </c>
      <c r="F57" s="261" t="s">
        <v>476</v>
      </c>
      <c r="G57" s="270">
        <f t="shared" si="4"/>
        <v>75</v>
      </c>
      <c r="H57" s="270">
        <f t="shared" si="4"/>
        <v>75</v>
      </c>
    </row>
    <row r="58" spans="1:8" ht="13.5">
      <c r="A58" s="119" t="s">
        <v>281</v>
      </c>
      <c r="B58" s="264">
        <v>984</v>
      </c>
      <c r="C58" s="261" t="s">
        <v>488</v>
      </c>
      <c r="D58" s="261" t="s">
        <v>492</v>
      </c>
      <c r="E58" s="261" t="s">
        <v>303</v>
      </c>
      <c r="F58" s="261" t="s">
        <v>476</v>
      </c>
      <c r="G58" s="270">
        <f t="shared" si="4"/>
        <v>75</v>
      </c>
      <c r="H58" s="270">
        <f t="shared" si="4"/>
        <v>75</v>
      </c>
    </row>
    <row r="59" spans="1:8" ht="13.5">
      <c r="A59" s="119" t="s">
        <v>307</v>
      </c>
      <c r="B59" s="264">
        <v>984</v>
      </c>
      <c r="C59" s="261" t="s">
        <v>488</v>
      </c>
      <c r="D59" s="261" t="s">
        <v>492</v>
      </c>
      <c r="E59" s="261" t="s">
        <v>306</v>
      </c>
      <c r="F59" s="261" t="s">
        <v>476</v>
      </c>
      <c r="G59" s="270">
        <f t="shared" si="4"/>
        <v>75</v>
      </c>
      <c r="H59" s="270">
        <f t="shared" si="4"/>
        <v>75</v>
      </c>
    </row>
    <row r="60" spans="1:8" ht="13.5">
      <c r="A60" s="272" t="s">
        <v>324</v>
      </c>
      <c r="B60" s="264">
        <v>984</v>
      </c>
      <c r="C60" s="261" t="s">
        <v>488</v>
      </c>
      <c r="D60" s="261" t="s">
        <v>492</v>
      </c>
      <c r="E60" s="261" t="s">
        <v>306</v>
      </c>
      <c r="F60" s="261" t="s">
        <v>323</v>
      </c>
      <c r="G60" s="270">
        <v>75</v>
      </c>
      <c r="H60" s="270">
        <v>75</v>
      </c>
    </row>
    <row r="61" spans="1:8" ht="13.5">
      <c r="A61" s="119" t="s">
        <v>62</v>
      </c>
      <c r="B61" s="264">
        <v>984</v>
      </c>
      <c r="C61" s="261" t="s">
        <v>483</v>
      </c>
      <c r="D61" s="261" t="s">
        <v>474</v>
      </c>
      <c r="E61" s="261" t="s">
        <v>163</v>
      </c>
      <c r="F61" s="261" t="s">
        <v>476</v>
      </c>
      <c r="G61" s="270">
        <f>G62+G67+G72</f>
        <v>236.6</v>
      </c>
      <c r="H61" s="270">
        <f>H62+H67+H72</f>
        <v>236.6</v>
      </c>
    </row>
    <row r="62" spans="1:8" ht="13.5">
      <c r="A62" s="119" t="s">
        <v>226</v>
      </c>
      <c r="B62" s="264">
        <v>984</v>
      </c>
      <c r="C62" s="261" t="s">
        <v>483</v>
      </c>
      <c r="D62" s="261" t="s">
        <v>478</v>
      </c>
      <c r="E62" s="261" t="s">
        <v>163</v>
      </c>
      <c r="F62" s="261" t="s">
        <v>476</v>
      </c>
      <c r="G62" s="270">
        <f aca="true" t="shared" si="5" ref="G62:H65">G63</f>
        <v>40</v>
      </c>
      <c r="H62" s="270">
        <f t="shared" si="5"/>
        <v>40</v>
      </c>
    </row>
    <row r="63" spans="1:8" ht="13.5">
      <c r="A63" s="119" t="s">
        <v>530</v>
      </c>
      <c r="B63" s="264">
        <v>984</v>
      </c>
      <c r="C63" s="261" t="s">
        <v>483</v>
      </c>
      <c r="D63" s="261" t="s">
        <v>478</v>
      </c>
      <c r="E63" s="261" t="s">
        <v>337</v>
      </c>
      <c r="F63" s="261" t="s">
        <v>476</v>
      </c>
      <c r="G63" s="270">
        <f t="shared" si="5"/>
        <v>40</v>
      </c>
      <c r="H63" s="270">
        <f t="shared" si="5"/>
        <v>40</v>
      </c>
    </row>
    <row r="64" spans="1:8" ht="13.5">
      <c r="A64" s="119" t="s">
        <v>281</v>
      </c>
      <c r="B64" s="264">
        <v>984</v>
      </c>
      <c r="C64" s="261" t="s">
        <v>483</v>
      </c>
      <c r="D64" s="261" t="s">
        <v>478</v>
      </c>
      <c r="E64" s="261" t="s">
        <v>338</v>
      </c>
      <c r="F64" s="261" t="s">
        <v>476</v>
      </c>
      <c r="G64" s="270">
        <f t="shared" si="5"/>
        <v>40</v>
      </c>
      <c r="H64" s="270">
        <f t="shared" si="5"/>
        <v>40</v>
      </c>
    </row>
    <row r="65" spans="1:8" ht="13.5">
      <c r="A65" s="119" t="s">
        <v>340</v>
      </c>
      <c r="B65" s="264">
        <v>984</v>
      </c>
      <c r="C65" s="261" t="s">
        <v>483</v>
      </c>
      <c r="D65" s="261" t="s">
        <v>478</v>
      </c>
      <c r="E65" s="261" t="s">
        <v>339</v>
      </c>
      <c r="F65" s="261" t="s">
        <v>476</v>
      </c>
      <c r="G65" s="270">
        <f t="shared" si="5"/>
        <v>40</v>
      </c>
      <c r="H65" s="270">
        <f t="shared" si="5"/>
        <v>40</v>
      </c>
    </row>
    <row r="66" spans="1:8" ht="13.5">
      <c r="A66" s="272" t="s">
        <v>324</v>
      </c>
      <c r="B66" s="264">
        <v>984</v>
      </c>
      <c r="C66" s="261" t="s">
        <v>483</v>
      </c>
      <c r="D66" s="261" t="s">
        <v>478</v>
      </c>
      <c r="E66" s="261" t="s">
        <v>339</v>
      </c>
      <c r="F66" s="261" t="s">
        <v>323</v>
      </c>
      <c r="G66" s="270">
        <v>40</v>
      </c>
      <c r="H66" s="270">
        <v>40</v>
      </c>
    </row>
    <row r="67" spans="1:8" ht="13.5">
      <c r="A67" s="119" t="s">
        <v>203</v>
      </c>
      <c r="B67" s="264">
        <v>984</v>
      </c>
      <c r="C67" s="261" t="s">
        <v>483</v>
      </c>
      <c r="D67" s="261" t="s">
        <v>490</v>
      </c>
      <c r="E67" s="261" t="s">
        <v>163</v>
      </c>
      <c r="F67" s="261" t="s">
        <v>476</v>
      </c>
      <c r="G67" s="270">
        <f aca="true" t="shared" si="6" ref="G67:H70">G68</f>
        <v>165</v>
      </c>
      <c r="H67" s="270">
        <f t="shared" si="6"/>
        <v>165</v>
      </c>
    </row>
    <row r="68" spans="1:8" ht="13.5">
      <c r="A68" s="119" t="s">
        <v>532</v>
      </c>
      <c r="B68" s="264">
        <v>984</v>
      </c>
      <c r="C68" s="261" t="s">
        <v>483</v>
      </c>
      <c r="D68" s="261" t="s">
        <v>490</v>
      </c>
      <c r="E68" s="261" t="s">
        <v>288</v>
      </c>
      <c r="F68" s="261" t="s">
        <v>476</v>
      </c>
      <c r="G68" s="270">
        <f t="shared" si="6"/>
        <v>165</v>
      </c>
      <c r="H68" s="270">
        <f t="shared" si="6"/>
        <v>165</v>
      </c>
    </row>
    <row r="69" spans="1:8" ht="13.5">
      <c r="A69" s="119" t="s">
        <v>281</v>
      </c>
      <c r="B69" s="264">
        <v>984</v>
      </c>
      <c r="C69" s="261" t="s">
        <v>483</v>
      </c>
      <c r="D69" s="261" t="s">
        <v>490</v>
      </c>
      <c r="E69" s="261" t="s">
        <v>289</v>
      </c>
      <c r="F69" s="261" t="s">
        <v>476</v>
      </c>
      <c r="G69" s="270">
        <f t="shared" si="6"/>
        <v>165</v>
      </c>
      <c r="H69" s="270">
        <f t="shared" si="6"/>
        <v>165</v>
      </c>
    </row>
    <row r="70" spans="1:8" ht="13.5">
      <c r="A70" s="119" t="s">
        <v>291</v>
      </c>
      <c r="B70" s="264">
        <v>984</v>
      </c>
      <c r="C70" s="261" t="s">
        <v>483</v>
      </c>
      <c r="D70" s="261" t="s">
        <v>490</v>
      </c>
      <c r="E70" s="261" t="s">
        <v>290</v>
      </c>
      <c r="F70" s="261" t="s">
        <v>476</v>
      </c>
      <c r="G70" s="270">
        <f t="shared" si="6"/>
        <v>165</v>
      </c>
      <c r="H70" s="270">
        <f t="shared" si="6"/>
        <v>165</v>
      </c>
    </row>
    <row r="71" spans="1:8" ht="13.5">
      <c r="A71" s="272" t="s">
        <v>324</v>
      </c>
      <c r="B71" s="264">
        <v>984</v>
      </c>
      <c r="C71" s="261" t="s">
        <v>483</v>
      </c>
      <c r="D71" s="261" t="s">
        <v>490</v>
      </c>
      <c r="E71" s="261" t="s">
        <v>290</v>
      </c>
      <c r="F71" s="261" t="s">
        <v>323</v>
      </c>
      <c r="G71" s="270">
        <v>165</v>
      </c>
      <c r="H71" s="270">
        <v>165</v>
      </c>
    </row>
    <row r="72" spans="1:8" ht="13.5">
      <c r="A72" s="119" t="s">
        <v>61</v>
      </c>
      <c r="B72" s="264">
        <v>984</v>
      </c>
      <c r="C72" s="261" t="s">
        <v>483</v>
      </c>
      <c r="D72" s="261" t="s">
        <v>63</v>
      </c>
      <c r="E72" s="261" t="s">
        <v>163</v>
      </c>
      <c r="F72" s="261" t="s">
        <v>476</v>
      </c>
      <c r="G72" s="270">
        <f>G73+G79</f>
        <v>31.6</v>
      </c>
      <c r="H72" s="270">
        <f>H73+H79</f>
        <v>31.6</v>
      </c>
    </row>
    <row r="73" spans="1:8" ht="13.5">
      <c r="A73" s="119" t="s">
        <v>162</v>
      </c>
      <c r="B73" s="264">
        <v>984</v>
      </c>
      <c r="C73" s="261" t="s">
        <v>483</v>
      </c>
      <c r="D73" s="261" t="s">
        <v>63</v>
      </c>
      <c r="E73" s="261" t="s">
        <v>260</v>
      </c>
      <c r="F73" s="261" t="s">
        <v>476</v>
      </c>
      <c r="G73" s="270">
        <f>G74</f>
        <v>28.6</v>
      </c>
      <c r="H73" s="270">
        <f>H74</f>
        <v>28.6</v>
      </c>
    </row>
    <row r="74" spans="1:8" ht="14.25" customHeight="1">
      <c r="A74" s="122" t="s">
        <v>539</v>
      </c>
      <c r="B74" s="264">
        <v>984</v>
      </c>
      <c r="C74" s="261" t="s">
        <v>483</v>
      </c>
      <c r="D74" s="261" t="s">
        <v>63</v>
      </c>
      <c r="E74" s="261" t="s">
        <v>341</v>
      </c>
      <c r="F74" s="261" t="s">
        <v>476</v>
      </c>
      <c r="G74" s="270">
        <f>G75+G77</f>
        <v>28.6</v>
      </c>
      <c r="H74" s="270">
        <f>H75+H77</f>
        <v>28.6</v>
      </c>
    </row>
    <row r="75" spans="1:8" ht="13.5">
      <c r="A75" s="275" t="s">
        <v>464</v>
      </c>
      <c r="B75" s="264">
        <v>984</v>
      </c>
      <c r="C75" s="261" t="s">
        <v>483</v>
      </c>
      <c r="D75" s="261" t="s">
        <v>63</v>
      </c>
      <c r="E75" s="261" t="s">
        <v>344</v>
      </c>
      <c r="F75" s="261" t="s">
        <v>476</v>
      </c>
      <c r="G75" s="271">
        <f>G76</f>
        <v>10.6</v>
      </c>
      <c r="H75" s="271">
        <f>H76</f>
        <v>10.6</v>
      </c>
    </row>
    <row r="76" spans="1:8" ht="13.5">
      <c r="A76" s="265" t="s">
        <v>33</v>
      </c>
      <c r="B76" s="264">
        <v>984</v>
      </c>
      <c r="C76" s="261" t="s">
        <v>483</v>
      </c>
      <c r="D76" s="261" t="s">
        <v>63</v>
      </c>
      <c r="E76" s="261" t="s">
        <v>344</v>
      </c>
      <c r="F76" s="261" t="s">
        <v>27</v>
      </c>
      <c r="G76" s="271">
        <v>10.6</v>
      </c>
      <c r="H76" s="271">
        <v>10.6</v>
      </c>
    </row>
    <row r="77" spans="1:8" ht="101.25" customHeight="1">
      <c r="A77" s="236" t="s">
        <v>549</v>
      </c>
      <c r="B77" s="264">
        <v>984</v>
      </c>
      <c r="C77" s="261" t="s">
        <v>483</v>
      </c>
      <c r="D77" s="261" t="s">
        <v>63</v>
      </c>
      <c r="E77" s="261" t="s">
        <v>345</v>
      </c>
      <c r="F77" s="261" t="s">
        <v>476</v>
      </c>
      <c r="G77" s="270">
        <f>G78</f>
        <v>18</v>
      </c>
      <c r="H77" s="270">
        <f>H78</f>
        <v>18</v>
      </c>
    </row>
    <row r="78" spans="1:8" ht="13.5">
      <c r="A78" s="265" t="s">
        <v>33</v>
      </c>
      <c r="B78" s="264">
        <v>984</v>
      </c>
      <c r="C78" s="261" t="s">
        <v>483</v>
      </c>
      <c r="D78" s="261" t="s">
        <v>63</v>
      </c>
      <c r="E78" s="261" t="s">
        <v>345</v>
      </c>
      <c r="F78" s="261" t="s">
        <v>27</v>
      </c>
      <c r="G78" s="270">
        <v>18</v>
      </c>
      <c r="H78" s="270">
        <v>18</v>
      </c>
    </row>
    <row r="79" spans="1:8" ht="13.5">
      <c r="A79" s="119" t="s">
        <v>521</v>
      </c>
      <c r="B79" s="264">
        <v>984</v>
      </c>
      <c r="C79" s="261" t="s">
        <v>483</v>
      </c>
      <c r="D79" s="261" t="s">
        <v>63</v>
      </c>
      <c r="E79" s="261" t="s">
        <v>284</v>
      </c>
      <c r="F79" s="261" t="s">
        <v>476</v>
      </c>
      <c r="G79" s="270">
        <f aca="true" t="shared" si="7" ref="G79:H81">G80</f>
        <v>3</v>
      </c>
      <c r="H79" s="270">
        <f t="shared" si="7"/>
        <v>3</v>
      </c>
    </row>
    <row r="80" spans="1:8" ht="13.5">
      <c r="A80" s="119" t="s">
        <v>281</v>
      </c>
      <c r="B80" s="264">
        <v>984</v>
      </c>
      <c r="C80" s="261" t="s">
        <v>483</v>
      </c>
      <c r="D80" s="261" t="s">
        <v>63</v>
      </c>
      <c r="E80" s="261" t="s">
        <v>285</v>
      </c>
      <c r="F80" s="261" t="s">
        <v>476</v>
      </c>
      <c r="G80" s="270">
        <f t="shared" si="7"/>
        <v>3</v>
      </c>
      <c r="H80" s="270">
        <f t="shared" si="7"/>
        <v>3</v>
      </c>
    </row>
    <row r="81" spans="1:8" ht="13.5">
      <c r="A81" s="119" t="s">
        <v>287</v>
      </c>
      <c r="B81" s="264">
        <v>984</v>
      </c>
      <c r="C81" s="261" t="s">
        <v>483</v>
      </c>
      <c r="D81" s="261" t="s">
        <v>63</v>
      </c>
      <c r="E81" s="261" t="s">
        <v>286</v>
      </c>
      <c r="F81" s="261" t="s">
        <v>476</v>
      </c>
      <c r="G81" s="270">
        <f t="shared" si="7"/>
        <v>3</v>
      </c>
      <c r="H81" s="270">
        <f t="shared" si="7"/>
        <v>3</v>
      </c>
    </row>
    <row r="82" spans="1:8" ht="13.5">
      <c r="A82" s="272" t="s">
        <v>324</v>
      </c>
      <c r="B82" s="264">
        <v>984</v>
      </c>
      <c r="C82" s="261" t="s">
        <v>483</v>
      </c>
      <c r="D82" s="261" t="s">
        <v>63</v>
      </c>
      <c r="E82" s="261" t="s">
        <v>286</v>
      </c>
      <c r="F82" s="261" t="s">
        <v>323</v>
      </c>
      <c r="G82" s="270">
        <v>3</v>
      </c>
      <c r="H82" s="270">
        <v>3</v>
      </c>
    </row>
    <row r="83" spans="1:8" ht="13.5">
      <c r="A83" s="119" t="s">
        <v>493</v>
      </c>
      <c r="B83" s="264">
        <v>984</v>
      </c>
      <c r="C83" s="261" t="s">
        <v>494</v>
      </c>
      <c r="D83" s="261" t="s">
        <v>474</v>
      </c>
      <c r="E83" s="261" t="s">
        <v>163</v>
      </c>
      <c r="F83" s="261" t="s">
        <v>476</v>
      </c>
      <c r="G83" s="270">
        <f>G84+G89</f>
        <v>2420</v>
      </c>
      <c r="H83" s="270">
        <f>H84+H89</f>
        <v>2420</v>
      </c>
    </row>
    <row r="84" spans="1:8" ht="13.5">
      <c r="A84" s="119" t="s">
        <v>495</v>
      </c>
      <c r="B84" s="264">
        <v>984</v>
      </c>
      <c r="C84" s="261" t="s">
        <v>494</v>
      </c>
      <c r="D84" s="261" t="s">
        <v>478</v>
      </c>
      <c r="E84" s="261" t="s">
        <v>163</v>
      </c>
      <c r="F84" s="261" t="s">
        <v>476</v>
      </c>
      <c r="G84" s="270">
        <f aca="true" t="shared" si="8" ref="G84:H87">G85</f>
        <v>1500</v>
      </c>
      <c r="H84" s="270">
        <f t="shared" si="8"/>
        <v>1500</v>
      </c>
    </row>
    <row r="85" spans="1:8" ht="13.5">
      <c r="A85" s="119" t="s">
        <v>531</v>
      </c>
      <c r="B85" s="264">
        <v>984</v>
      </c>
      <c r="C85" s="261" t="s">
        <v>494</v>
      </c>
      <c r="D85" s="261" t="s">
        <v>478</v>
      </c>
      <c r="E85" s="261" t="s">
        <v>498</v>
      </c>
      <c r="F85" s="261" t="s">
        <v>476</v>
      </c>
      <c r="G85" s="270">
        <f t="shared" si="8"/>
        <v>1500</v>
      </c>
      <c r="H85" s="270">
        <f t="shared" si="8"/>
        <v>1500</v>
      </c>
    </row>
    <row r="86" spans="1:8" ht="13.5">
      <c r="A86" s="119" t="s">
        <v>281</v>
      </c>
      <c r="B86" s="264">
        <v>984</v>
      </c>
      <c r="C86" s="261" t="s">
        <v>494</v>
      </c>
      <c r="D86" s="261" t="s">
        <v>478</v>
      </c>
      <c r="E86" s="261" t="s">
        <v>499</v>
      </c>
      <c r="F86" s="261" t="s">
        <v>476</v>
      </c>
      <c r="G86" s="270">
        <f t="shared" si="8"/>
        <v>1500</v>
      </c>
      <c r="H86" s="270">
        <f t="shared" si="8"/>
        <v>1500</v>
      </c>
    </row>
    <row r="87" spans="1:8" ht="13.5">
      <c r="A87" s="119" t="s">
        <v>14</v>
      </c>
      <c r="B87" s="264">
        <v>984</v>
      </c>
      <c r="C87" s="261" t="s">
        <v>494</v>
      </c>
      <c r="D87" s="261" t="s">
        <v>478</v>
      </c>
      <c r="E87" s="261" t="s">
        <v>13</v>
      </c>
      <c r="F87" s="261" t="s">
        <v>476</v>
      </c>
      <c r="G87" s="270">
        <f t="shared" si="8"/>
        <v>1500</v>
      </c>
      <c r="H87" s="270">
        <f t="shared" si="8"/>
        <v>1500</v>
      </c>
    </row>
    <row r="88" spans="1:8" ht="14.25" customHeight="1">
      <c r="A88" s="272" t="s">
        <v>363</v>
      </c>
      <c r="B88" s="264">
        <v>984</v>
      </c>
      <c r="C88" s="261" t="s">
        <v>494</v>
      </c>
      <c r="D88" s="261" t="s">
        <v>478</v>
      </c>
      <c r="E88" s="261" t="s">
        <v>13</v>
      </c>
      <c r="F88" s="261" t="s">
        <v>362</v>
      </c>
      <c r="G88" s="270">
        <v>1500</v>
      </c>
      <c r="H88" s="270">
        <v>1500</v>
      </c>
    </row>
    <row r="89" spans="1:8" ht="13.5">
      <c r="A89" s="119" t="s">
        <v>396</v>
      </c>
      <c r="B89" s="264">
        <v>984</v>
      </c>
      <c r="C89" s="261" t="s">
        <v>494</v>
      </c>
      <c r="D89" s="261" t="s">
        <v>488</v>
      </c>
      <c r="E89" s="261" t="s">
        <v>163</v>
      </c>
      <c r="F89" s="261" t="s">
        <v>476</v>
      </c>
      <c r="G89" s="270">
        <f>G90+G94</f>
        <v>920</v>
      </c>
      <c r="H89" s="270">
        <f>H90+H94</f>
        <v>920</v>
      </c>
    </row>
    <row r="90" spans="1:8" ht="13.5">
      <c r="A90" s="119" t="s">
        <v>520</v>
      </c>
      <c r="B90" s="264">
        <v>984</v>
      </c>
      <c r="C90" s="261" t="s">
        <v>494</v>
      </c>
      <c r="D90" s="261" t="s">
        <v>488</v>
      </c>
      <c r="E90" s="261" t="s">
        <v>279</v>
      </c>
      <c r="F90" s="261" t="s">
        <v>476</v>
      </c>
      <c r="G90" s="270">
        <f aca="true" t="shared" si="9" ref="G90:H92">G91</f>
        <v>300</v>
      </c>
      <c r="H90" s="270">
        <f t="shared" si="9"/>
        <v>300</v>
      </c>
    </row>
    <row r="91" spans="1:8" ht="13.5">
      <c r="A91" s="119" t="s">
        <v>281</v>
      </c>
      <c r="B91" s="264">
        <v>984</v>
      </c>
      <c r="C91" s="261" t="s">
        <v>494</v>
      </c>
      <c r="D91" s="261" t="s">
        <v>488</v>
      </c>
      <c r="E91" s="261" t="s">
        <v>280</v>
      </c>
      <c r="F91" s="261" t="s">
        <v>476</v>
      </c>
      <c r="G91" s="270">
        <f t="shared" si="9"/>
        <v>300</v>
      </c>
      <c r="H91" s="270">
        <f t="shared" si="9"/>
        <v>300</v>
      </c>
    </row>
    <row r="92" spans="1:8" ht="13.5">
      <c r="A92" s="119" t="s">
        <v>283</v>
      </c>
      <c r="B92" s="264">
        <v>984</v>
      </c>
      <c r="C92" s="261" t="s">
        <v>494</v>
      </c>
      <c r="D92" s="261" t="s">
        <v>488</v>
      </c>
      <c r="E92" s="261" t="s">
        <v>282</v>
      </c>
      <c r="F92" s="261" t="s">
        <v>476</v>
      </c>
      <c r="G92" s="270">
        <f t="shared" si="9"/>
        <v>300</v>
      </c>
      <c r="H92" s="270">
        <f t="shared" si="9"/>
        <v>300</v>
      </c>
    </row>
    <row r="93" spans="1:8" ht="13.5">
      <c r="A93" s="272" t="s">
        <v>324</v>
      </c>
      <c r="B93" s="264">
        <v>984</v>
      </c>
      <c r="C93" s="261" t="s">
        <v>494</v>
      </c>
      <c r="D93" s="261" t="s">
        <v>488</v>
      </c>
      <c r="E93" s="261" t="s">
        <v>282</v>
      </c>
      <c r="F93" s="261" t="s">
        <v>323</v>
      </c>
      <c r="G93" s="270">
        <v>300</v>
      </c>
      <c r="H93" s="270">
        <v>300</v>
      </c>
    </row>
    <row r="94" spans="1:8" ht="13.5">
      <c r="A94" s="119" t="s">
        <v>524</v>
      </c>
      <c r="B94" s="264">
        <v>984</v>
      </c>
      <c r="C94" s="261" t="s">
        <v>494</v>
      </c>
      <c r="D94" s="261" t="s">
        <v>488</v>
      </c>
      <c r="E94" s="261" t="s">
        <v>298</v>
      </c>
      <c r="F94" s="261" t="s">
        <v>476</v>
      </c>
      <c r="G94" s="270">
        <f>G95</f>
        <v>620</v>
      </c>
      <c r="H94" s="270">
        <f>H95</f>
        <v>620</v>
      </c>
    </row>
    <row r="95" spans="1:8" ht="13.5">
      <c r="A95" s="119" t="s">
        <v>281</v>
      </c>
      <c r="B95" s="264">
        <v>984</v>
      </c>
      <c r="C95" s="261" t="s">
        <v>494</v>
      </c>
      <c r="D95" s="261" t="s">
        <v>488</v>
      </c>
      <c r="E95" s="261" t="s">
        <v>299</v>
      </c>
      <c r="F95" s="261" t="s">
        <v>476</v>
      </c>
      <c r="G95" s="270">
        <f>G96+G99+G101</f>
        <v>620</v>
      </c>
      <c r="H95" s="270">
        <f>H96+H99+H101</f>
        <v>620</v>
      </c>
    </row>
    <row r="96" spans="1:8" ht="13.5">
      <c r="A96" s="119" t="s">
        <v>301</v>
      </c>
      <c r="B96" s="264">
        <v>984</v>
      </c>
      <c r="C96" s="261" t="s">
        <v>494</v>
      </c>
      <c r="D96" s="261" t="s">
        <v>488</v>
      </c>
      <c r="E96" s="261" t="s">
        <v>300</v>
      </c>
      <c r="F96" s="261" t="s">
        <v>476</v>
      </c>
      <c r="G96" s="270">
        <f>G97</f>
        <v>150</v>
      </c>
      <c r="H96" s="270">
        <f>H97</f>
        <v>150</v>
      </c>
    </row>
    <row r="97" spans="1:8" ht="13.5">
      <c r="A97" s="272" t="s">
        <v>324</v>
      </c>
      <c r="B97" s="264">
        <v>984</v>
      </c>
      <c r="C97" s="261" t="s">
        <v>494</v>
      </c>
      <c r="D97" s="261" t="s">
        <v>488</v>
      </c>
      <c r="E97" s="261" t="s">
        <v>300</v>
      </c>
      <c r="F97" s="261" t="s">
        <v>323</v>
      </c>
      <c r="G97" s="270">
        <v>150</v>
      </c>
      <c r="H97" s="270">
        <v>150</v>
      </c>
    </row>
    <row r="98" spans="1:8" ht="13.5">
      <c r="A98" s="119" t="s">
        <v>21</v>
      </c>
      <c r="B98" s="264">
        <v>984</v>
      </c>
      <c r="C98" s="261" t="s">
        <v>494</v>
      </c>
      <c r="D98" s="261" t="s">
        <v>488</v>
      </c>
      <c r="E98" s="261" t="s">
        <v>19</v>
      </c>
      <c r="F98" s="261" t="s">
        <v>476</v>
      </c>
      <c r="G98" s="270">
        <f>G99</f>
        <v>310</v>
      </c>
      <c r="H98" s="270">
        <f>H99</f>
        <v>310</v>
      </c>
    </row>
    <row r="99" spans="1:8" ht="13.5">
      <c r="A99" s="272" t="s">
        <v>324</v>
      </c>
      <c r="B99" s="264">
        <v>984</v>
      </c>
      <c r="C99" s="261" t="s">
        <v>494</v>
      </c>
      <c r="D99" s="261" t="s">
        <v>488</v>
      </c>
      <c r="E99" s="261" t="s">
        <v>173</v>
      </c>
      <c r="F99" s="261" t="s">
        <v>323</v>
      </c>
      <c r="G99" s="270">
        <v>310</v>
      </c>
      <c r="H99" s="270">
        <v>310</v>
      </c>
    </row>
    <row r="100" spans="1:8" ht="13.5">
      <c r="A100" s="119" t="s">
        <v>22</v>
      </c>
      <c r="B100" s="264">
        <v>984</v>
      </c>
      <c r="C100" s="261" t="s">
        <v>494</v>
      </c>
      <c r="D100" s="261" t="s">
        <v>488</v>
      </c>
      <c r="E100" s="261" t="s">
        <v>20</v>
      </c>
      <c r="F100" s="261" t="s">
        <v>476</v>
      </c>
      <c r="G100" s="270">
        <f>G101</f>
        <v>160</v>
      </c>
      <c r="H100" s="270">
        <f>H101</f>
        <v>160</v>
      </c>
    </row>
    <row r="101" spans="1:8" ht="13.5">
      <c r="A101" s="272" t="s">
        <v>324</v>
      </c>
      <c r="B101" s="264">
        <v>984</v>
      </c>
      <c r="C101" s="261" t="s">
        <v>494</v>
      </c>
      <c r="D101" s="261" t="s">
        <v>488</v>
      </c>
      <c r="E101" s="261" t="s">
        <v>20</v>
      </c>
      <c r="F101" s="261" t="s">
        <v>323</v>
      </c>
      <c r="G101" s="270">
        <v>160</v>
      </c>
      <c r="H101" s="270">
        <v>160</v>
      </c>
    </row>
    <row r="102" spans="1:8" ht="13.5">
      <c r="A102" s="119" t="s">
        <v>28</v>
      </c>
      <c r="B102" s="264">
        <v>984</v>
      </c>
      <c r="C102" s="261" t="s">
        <v>29</v>
      </c>
      <c r="D102" s="261" t="s">
        <v>474</v>
      </c>
      <c r="E102" s="261" t="s">
        <v>163</v>
      </c>
      <c r="F102" s="261" t="s">
        <v>476</v>
      </c>
      <c r="G102" s="270">
        <f>G103+G108</f>
        <v>56.6</v>
      </c>
      <c r="H102" s="270">
        <f>H103+H108</f>
        <v>56.6</v>
      </c>
    </row>
    <row r="103" spans="1:8" ht="13.5">
      <c r="A103" s="119" t="s">
        <v>238</v>
      </c>
      <c r="B103" s="264">
        <v>984</v>
      </c>
      <c r="C103" s="261" t="s">
        <v>29</v>
      </c>
      <c r="D103" s="261" t="s">
        <v>494</v>
      </c>
      <c r="E103" s="261" t="s">
        <v>163</v>
      </c>
      <c r="F103" s="261" t="s">
        <v>476</v>
      </c>
      <c r="G103" s="271">
        <f aca="true" t="shared" si="10" ref="G103:H106">G104</f>
        <v>24.6</v>
      </c>
      <c r="H103" s="271">
        <f t="shared" si="10"/>
        <v>24.6</v>
      </c>
    </row>
    <row r="104" spans="1:8" ht="13.5">
      <c r="A104" s="119" t="s">
        <v>533</v>
      </c>
      <c r="B104" s="264">
        <v>984</v>
      </c>
      <c r="C104" s="261" t="s">
        <v>29</v>
      </c>
      <c r="D104" s="261" t="s">
        <v>494</v>
      </c>
      <c r="E104" s="261" t="s">
        <v>260</v>
      </c>
      <c r="F104" s="261" t="s">
        <v>476</v>
      </c>
      <c r="G104" s="271">
        <f t="shared" si="10"/>
        <v>24.6</v>
      </c>
      <c r="H104" s="271">
        <f t="shared" si="10"/>
        <v>24.6</v>
      </c>
    </row>
    <row r="105" spans="1:8" ht="27">
      <c r="A105" s="262" t="s">
        <v>370</v>
      </c>
      <c r="B105" s="264">
        <v>984</v>
      </c>
      <c r="C105" s="261" t="s">
        <v>29</v>
      </c>
      <c r="D105" s="261" t="s">
        <v>494</v>
      </c>
      <c r="E105" s="261" t="s">
        <v>369</v>
      </c>
      <c r="F105" s="261" t="s">
        <v>476</v>
      </c>
      <c r="G105" s="271">
        <f t="shared" si="10"/>
        <v>24.6</v>
      </c>
      <c r="H105" s="271">
        <f t="shared" si="10"/>
        <v>24.6</v>
      </c>
    </row>
    <row r="106" spans="1:8" ht="27">
      <c r="A106" s="262" t="s">
        <v>497</v>
      </c>
      <c r="B106" s="264">
        <v>984</v>
      </c>
      <c r="C106" s="261" t="s">
        <v>29</v>
      </c>
      <c r="D106" s="261" t="s">
        <v>494</v>
      </c>
      <c r="E106" s="261" t="s">
        <v>496</v>
      </c>
      <c r="F106" s="261" t="s">
        <v>476</v>
      </c>
      <c r="G106" s="271">
        <f t="shared" si="10"/>
        <v>24.6</v>
      </c>
      <c r="H106" s="271">
        <f t="shared" si="10"/>
        <v>24.6</v>
      </c>
    </row>
    <row r="107" spans="1:8" ht="13.5">
      <c r="A107" s="119" t="s">
        <v>320</v>
      </c>
      <c r="B107" s="264">
        <v>984</v>
      </c>
      <c r="C107" s="261" t="s">
        <v>29</v>
      </c>
      <c r="D107" s="261" t="s">
        <v>494</v>
      </c>
      <c r="E107" s="261" t="s">
        <v>496</v>
      </c>
      <c r="F107" s="261" t="s">
        <v>347</v>
      </c>
      <c r="G107" s="271">
        <v>24.6</v>
      </c>
      <c r="H107" s="271">
        <v>24.6</v>
      </c>
    </row>
    <row r="108" spans="1:8" ht="13.5">
      <c r="A108" s="119" t="s">
        <v>30</v>
      </c>
      <c r="B108" s="264">
        <v>984</v>
      </c>
      <c r="C108" s="261" t="s">
        <v>29</v>
      </c>
      <c r="D108" s="261" t="s">
        <v>29</v>
      </c>
      <c r="E108" s="261" t="s">
        <v>163</v>
      </c>
      <c r="F108" s="261" t="s">
        <v>476</v>
      </c>
      <c r="G108" s="270">
        <f aca="true" t="shared" si="11" ref="G108:H111">G109</f>
        <v>32</v>
      </c>
      <c r="H108" s="270">
        <f t="shared" si="11"/>
        <v>32</v>
      </c>
    </row>
    <row r="109" spans="1:8" ht="13.5">
      <c r="A109" s="119" t="s">
        <v>528</v>
      </c>
      <c r="B109" s="264">
        <v>984</v>
      </c>
      <c r="C109" s="261" t="s">
        <v>29</v>
      </c>
      <c r="D109" s="261" t="s">
        <v>29</v>
      </c>
      <c r="E109" s="261" t="s">
        <v>326</v>
      </c>
      <c r="F109" s="261" t="s">
        <v>476</v>
      </c>
      <c r="G109" s="270">
        <f t="shared" si="11"/>
        <v>32</v>
      </c>
      <c r="H109" s="270">
        <f t="shared" si="11"/>
        <v>32</v>
      </c>
    </row>
    <row r="110" spans="1:8" ht="13.5">
      <c r="A110" s="119" t="s">
        <v>281</v>
      </c>
      <c r="B110" s="264">
        <v>984</v>
      </c>
      <c r="C110" s="261" t="s">
        <v>29</v>
      </c>
      <c r="D110" s="261" t="s">
        <v>29</v>
      </c>
      <c r="E110" s="261" t="s">
        <v>327</v>
      </c>
      <c r="F110" s="261" t="s">
        <v>476</v>
      </c>
      <c r="G110" s="270">
        <f t="shared" si="11"/>
        <v>32</v>
      </c>
      <c r="H110" s="270">
        <f t="shared" si="11"/>
        <v>32</v>
      </c>
    </row>
    <row r="111" spans="1:8" ht="13.5">
      <c r="A111" s="119" t="s">
        <v>329</v>
      </c>
      <c r="B111" s="264">
        <v>984</v>
      </c>
      <c r="C111" s="261" t="s">
        <v>29</v>
      </c>
      <c r="D111" s="261" t="s">
        <v>29</v>
      </c>
      <c r="E111" s="261" t="s">
        <v>328</v>
      </c>
      <c r="F111" s="261" t="s">
        <v>476</v>
      </c>
      <c r="G111" s="270">
        <f t="shared" si="11"/>
        <v>32</v>
      </c>
      <c r="H111" s="270">
        <f t="shared" si="11"/>
        <v>32</v>
      </c>
    </row>
    <row r="112" spans="1:8" ht="13.5">
      <c r="A112" s="272" t="s">
        <v>324</v>
      </c>
      <c r="B112" s="264">
        <v>984</v>
      </c>
      <c r="C112" s="261" t="s">
        <v>29</v>
      </c>
      <c r="D112" s="261" t="s">
        <v>29</v>
      </c>
      <c r="E112" s="261" t="s">
        <v>328</v>
      </c>
      <c r="F112" s="261" t="s">
        <v>323</v>
      </c>
      <c r="G112" s="270">
        <v>32</v>
      </c>
      <c r="H112" s="270">
        <v>32</v>
      </c>
    </row>
    <row r="113" spans="1:8" ht="13.5">
      <c r="A113" s="265" t="s">
        <v>64</v>
      </c>
      <c r="B113" s="264">
        <v>984</v>
      </c>
      <c r="C113" s="261" t="s">
        <v>31</v>
      </c>
      <c r="D113" s="261" t="s">
        <v>474</v>
      </c>
      <c r="E113" s="261" t="s">
        <v>163</v>
      </c>
      <c r="F113" s="261" t="s">
        <v>476</v>
      </c>
      <c r="G113" s="270">
        <f>G114</f>
        <v>379</v>
      </c>
      <c r="H113" s="270">
        <f>H114</f>
        <v>379</v>
      </c>
    </row>
    <row r="114" spans="1:8" ht="13.5">
      <c r="A114" s="265" t="s">
        <v>32</v>
      </c>
      <c r="B114" s="264">
        <v>984</v>
      </c>
      <c r="C114" s="261" t="s">
        <v>31</v>
      </c>
      <c r="D114" s="261" t="s">
        <v>478</v>
      </c>
      <c r="E114" s="261" t="s">
        <v>163</v>
      </c>
      <c r="F114" s="261" t="s">
        <v>476</v>
      </c>
      <c r="G114" s="270">
        <f>G115</f>
        <v>379</v>
      </c>
      <c r="H114" s="270">
        <f>H115</f>
        <v>379</v>
      </c>
    </row>
    <row r="115" spans="1:8" ht="13.5">
      <c r="A115" s="265" t="s">
        <v>527</v>
      </c>
      <c r="B115" s="264">
        <v>984</v>
      </c>
      <c r="C115" s="261" t="s">
        <v>31</v>
      </c>
      <c r="D115" s="261" t="s">
        <v>478</v>
      </c>
      <c r="E115" s="261" t="s">
        <v>314</v>
      </c>
      <c r="F115" s="261" t="s">
        <v>476</v>
      </c>
      <c r="G115" s="270">
        <f>G116+G121</f>
        <v>379</v>
      </c>
      <c r="H115" s="270">
        <f>H116+H121</f>
        <v>379</v>
      </c>
    </row>
    <row r="116" spans="1:8" ht="13.5">
      <c r="A116" s="119" t="s">
        <v>281</v>
      </c>
      <c r="B116" s="264">
        <v>984</v>
      </c>
      <c r="C116" s="261" t="s">
        <v>31</v>
      </c>
      <c r="D116" s="261" t="s">
        <v>478</v>
      </c>
      <c r="E116" s="261" t="s">
        <v>315</v>
      </c>
      <c r="F116" s="261" t="s">
        <v>476</v>
      </c>
      <c r="G116" s="270">
        <f>G117+G119</f>
        <v>99</v>
      </c>
      <c r="H116" s="270">
        <f>H117+H119</f>
        <v>99</v>
      </c>
    </row>
    <row r="117" spans="1:8" ht="13.5">
      <c r="A117" s="263" t="s">
        <v>317</v>
      </c>
      <c r="B117" s="264">
        <v>984</v>
      </c>
      <c r="C117" s="261" t="s">
        <v>31</v>
      </c>
      <c r="D117" s="261" t="s">
        <v>478</v>
      </c>
      <c r="E117" s="261" t="s">
        <v>316</v>
      </c>
      <c r="F117" s="261" t="s">
        <v>476</v>
      </c>
      <c r="G117" s="270">
        <f>G118</f>
        <v>66</v>
      </c>
      <c r="H117" s="270">
        <f>H118</f>
        <v>66</v>
      </c>
    </row>
    <row r="118" spans="1:8" ht="13.5">
      <c r="A118" s="272" t="s">
        <v>324</v>
      </c>
      <c r="B118" s="264">
        <v>984</v>
      </c>
      <c r="C118" s="261" t="s">
        <v>31</v>
      </c>
      <c r="D118" s="261" t="s">
        <v>478</v>
      </c>
      <c r="E118" s="261" t="s">
        <v>316</v>
      </c>
      <c r="F118" s="261" t="s">
        <v>323</v>
      </c>
      <c r="G118" s="270">
        <v>66</v>
      </c>
      <c r="H118" s="270">
        <v>66</v>
      </c>
    </row>
    <row r="119" spans="1:8" ht="13.5">
      <c r="A119" s="263" t="s">
        <v>346</v>
      </c>
      <c r="B119" s="264">
        <v>984</v>
      </c>
      <c r="C119" s="261" t="s">
        <v>31</v>
      </c>
      <c r="D119" s="261" t="s">
        <v>478</v>
      </c>
      <c r="E119" s="261" t="s">
        <v>330</v>
      </c>
      <c r="F119" s="261" t="s">
        <v>476</v>
      </c>
      <c r="G119" s="270">
        <f>G120</f>
        <v>33</v>
      </c>
      <c r="H119" s="270">
        <f>H120</f>
        <v>33</v>
      </c>
    </row>
    <row r="120" spans="1:8" ht="13.5">
      <c r="A120" s="272" t="s">
        <v>324</v>
      </c>
      <c r="B120" s="264">
        <v>984</v>
      </c>
      <c r="C120" s="261" t="s">
        <v>31</v>
      </c>
      <c r="D120" s="261" t="s">
        <v>478</v>
      </c>
      <c r="E120" s="261" t="s">
        <v>330</v>
      </c>
      <c r="F120" s="261" t="s">
        <v>323</v>
      </c>
      <c r="G120" s="270">
        <v>33</v>
      </c>
      <c r="H120" s="270">
        <v>33</v>
      </c>
    </row>
    <row r="121" spans="1:8" ht="12" customHeight="1">
      <c r="A121" s="122" t="s">
        <v>539</v>
      </c>
      <c r="B121" s="264">
        <v>984</v>
      </c>
      <c r="C121" s="261" t="s">
        <v>31</v>
      </c>
      <c r="D121" s="261" t="s">
        <v>478</v>
      </c>
      <c r="E121" s="261" t="s">
        <v>318</v>
      </c>
      <c r="F121" s="261" t="s">
        <v>476</v>
      </c>
      <c r="G121" s="270">
        <f>G122+G124</f>
        <v>280</v>
      </c>
      <c r="H121" s="270">
        <f>H122+H124</f>
        <v>280</v>
      </c>
    </row>
    <row r="122" spans="1:8" ht="24.75" customHeight="1">
      <c r="A122" s="119" t="s">
        <v>88</v>
      </c>
      <c r="B122" s="264">
        <v>984</v>
      </c>
      <c r="C122" s="261" t="s">
        <v>31</v>
      </c>
      <c r="D122" s="261" t="s">
        <v>478</v>
      </c>
      <c r="E122" s="261" t="s">
        <v>542</v>
      </c>
      <c r="F122" s="261" t="s">
        <v>476</v>
      </c>
      <c r="G122" s="270">
        <f>G123</f>
        <v>230</v>
      </c>
      <c r="H122" s="270">
        <f>H123</f>
        <v>230</v>
      </c>
    </row>
    <row r="123" spans="1:8" ht="13.5">
      <c r="A123" s="265" t="s">
        <v>33</v>
      </c>
      <c r="B123" s="264">
        <v>984</v>
      </c>
      <c r="C123" s="261" t="s">
        <v>31</v>
      </c>
      <c r="D123" s="261" t="s">
        <v>478</v>
      </c>
      <c r="E123" s="261" t="s">
        <v>542</v>
      </c>
      <c r="F123" s="261" t="s">
        <v>27</v>
      </c>
      <c r="G123" s="270">
        <v>230</v>
      </c>
      <c r="H123" s="270">
        <v>230</v>
      </c>
    </row>
    <row r="124" spans="1:8" ht="13.5">
      <c r="A124" s="119" t="s">
        <v>89</v>
      </c>
      <c r="B124" s="264">
        <v>984</v>
      </c>
      <c r="C124" s="261" t="s">
        <v>31</v>
      </c>
      <c r="D124" s="261" t="s">
        <v>478</v>
      </c>
      <c r="E124" s="261" t="s">
        <v>325</v>
      </c>
      <c r="F124" s="261" t="s">
        <v>476</v>
      </c>
      <c r="G124" s="270">
        <f>G125</f>
        <v>50</v>
      </c>
      <c r="H124" s="270">
        <f>H125</f>
        <v>50</v>
      </c>
    </row>
    <row r="125" spans="1:8" ht="13.5">
      <c r="A125" s="265" t="s">
        <v>33</v>
      </c>
      <c r="B125" s="264">
        <v>984</v>
      </c>
      <c r="C125" s="261" t="s">
        <v>31</v>
      </c>
      <c r="D125" s="261" t="s">
        <v>478</v>
      </c>
      <c r="E125" s="261" t="s">
        <v>325</v>
      </c>
      <c r="F125" s="261" t="s">
        <v>27</v>
      </c>
      <c r="G125" s="270">
        <v>50</v>
      </c>
      <c r="H125" s="270">
        <v>50</v>
      </c>
    </row>
    <row r="126" spans="1:8" ht="13.5">
      <c r="A126" s="262" t="s">
        <v>239</v>
      </c>
      <c r="B126" s="264">
        <v>984</v>
      </c>
      <c r="C126" s="261" t="s">
        <v>492</v>
      </c>
      <c r="D126" s="261" t="s">
        <v>474</v>
      </c>
      <c r="E126" s="261" t="s">
        <v>163</v>
      </c>
      <c r="F126" s="261" t="s">
        <v>476</v>
      </c>
      <c r="G126" s="279">
        <f aca="true" t="shared" si="12" ref="G126:H130">G127</f>
        <v>12.66</v>
      </c>
      <c r="H126" s="279">
        <f t="shared" si="12"/>
        <v>12.66</v>
      </c>
    </row>
    <row r="127" spans="1:8" ht="13.5">
      <c r="A127" s="262" t="s">
        <v>240</v>
      </c>
      <c r="B127" s="264">
        <v>984</v>
      </c>
      <c r="C127" s="261" t="s">
        <v>492</v>
      </c>
      <c r="D127" s="261" t="s">
        <v>478</v>
      </c>
      <c r="E127" s="261" t="s">
        <v>163</v>
      </c>
      <c r="F127" s="261" t="s">
        <v>476</v>
      </c>
      <c r="G127" s="279">
        <f t="shared" si="12"/>
        <v>12.66</v>
      </c>
      <c r="H127" s="279">
        <f t="shared" si="12"/>
        <v>12.66</v>
      </c>
    </row>
    <row r="128" spans="1:8" ht="13.5">
      <c r="A128" s="119" t="s">
        <v>162</v>
      </c>
      <c r="B128" s="264">
        <v>984</v>
      </c>
      <c r="C128" s="261" t="s">
        <v>492</v>
      </c>
      <c r="D128" s="261" t="s">
        <v>478</v>
      </c>
      <c r="E128" s="261" t="s">
        <v>260</v>
      </c>
      <c r="F128" s="261" t="s">
        <v>476</v>
      </c>
      <c r="G128" s="279">
        <f t="shared" si="12"/>
        <v>12.66</v>
      </c>
      <c r="H128" s="279">
        <f t="shared" si="12"/>
        <v>12.66</v>
      </c>
    </row>
    <row r="129" spans="1:8" ht="13.5">
      <c r="A129" s="262" t="s">
        <v>241</v>
      </c>
      <c r="B129" s="264">
        <v>984</v>
      </c>
      <c r="C129" s="261" t="s">
        <v>492</v>
      </c>
      <c r="D129" s="261" t="s">
        <v>478</v>
      </c>
      <c r="E129" s="261" t="s">
        <v>426</v>
      </c>
      <c r="F129" s="261" t="s">
        <v>476</v>
      </c>
      <c r="G129" s="279">
        <f t="shared" si="12"/>
        <v>12.66</v>
      </c>
      <c r="H129" s="279">
        <f t="shared" si="12"/>
        <v>12.66</v>
      </c>
    </row>
    <row r="130" spans="1:8" ht="13.5">
      <c r="A130" s="262" t="s">
        <v>545</v>
      </c>
      <c r="B130" s="264">
        <v>984</v>
      </c>
      <c r="C130" s="261" t="s">
        <v>492</v>
      </c>
      <c r="D130" s="261" t="s">
        <v>478</v>
      </c>
      <c r="E130" s="261" t="s">
        <v>427</v>
      </c>
      <c r="F130" s="261" t="s">
        <v>476</v>
      </c>
      <c r="G130" s="279">
        <f t="shared" si="12"/>
        <v>12.66</v>
      </c>
      <c r="H130" s="279">
        <f t="shared" si="12"/>
        <v>12.66</v>
      </c>
    </row>
    <row r="131" spans="1:8" ht="13.5">
      <c r="A131" s="272" t="s">
        <v>207</v>
      </c>
      <c r="B131" s="264">
        <v>984</v>
      </c>
      <c r="C131" s="261" t="s">
        <v>492</v>
      </c>
      <c r="D131" s="261" t="s">
        <v>478</v>
      </c>
      <c r="E131" s="261" t="s">
        <v>427</v>
      </c>
      <c r="F131" s="261" t="s">
        <v>206</v>
      </c>
      <c r="G131" s="279">
        <v>12.66</v>
      </c>
      <c r="H131" s="279">
        <v>12.66</v>
      </c>
    </row>
    <row r="132" spans="1:8" ht="13.5">
      <c r="A132" s="119" t="s">
        <v>66</v>
      </c>
      <c r="B132" s="264">
        <v>984</v>
      </c>
      <c r="C132" s="261" t="s">
        <v>65</v>
      </c>
      <c r="D132" s="261" t="s">
        <v>474</v>
      </c>
      <c r="E132" s="261" t="s">
        <v>163</v>
      </c>
      <c r="F132" s="261" t="s">
        <v>476</v>
      </c>
      <c r="G132" s="270">
        <f>G133</f>
        <v>390</v>
      </c>
      <c r="H132" s="270">
        <f>H133</f>
        <v>390</v>
      </c>
    </row>
    <row r="133" spans="1:8" ht="13.5">
      <c r="A133" s="119" t="s">
        <v>67</v>
      </c>
      <c r="B133" s="264">
        <v>984</v>
      </c>
      <c r="C133" s="261" t="s">
        <v>65</v>
      </c>
      <c r="D133" s="261" t="s">
        <v>480</v>
      </c>
      <c r="E133" s="261" t="s">
        <v>509</v>
      </c>
      <c r="F133" s="261" t="s">
        <v>476</v>
      </c>
      <c r="G133" s="270">
        <f>G134+G142</f>
        <v>390</v>
      </c>
      <c r="H133" s="270">
        <f>H134+H142</f>
        <v>390</v>
      </c>
    </row>
    <row r="134" spans="1:8" ht="13.5">
      <c r="A134" s="265" t="s">
        <v>529</v>
      </c>
      <c r="B134" s="264">
        <v>984</v>
      </c>
      <c r="C134" s="261" t="s">
        <v>65</v>
      </c>
      <c r="D134" s="261" t="s">
        <v>480</v>
      </c>
      <c r="E134" s="261" t="s">
        <v>331</v>
      </c>
      <c r="F134" s="261" t="s">
        <v>476</v>
      </c>
      <c r="G134" s="270">
        <f>G135+G138</f>
        <v>90</v>
      </c>
      <c r="H134" s="270">
        <f>H135+H138</f>
        <v>90</v>
      </c>
    </row>
    <row r="135" spans="1:8" ht="13.5">
      <c r="A135" s="119" t="s">
        <v>281</v>
      </c>
      <c r="B135" s="264">
        <v>984</v>
      </c>
      <c r="C135" s="261" t="s">
        <v>65</v>
      </c>
      <c r="D135" s="261" t="s">
        <v>480</v>
      </c>
      <c r="E135" s="261" t="s">
        <v>332</v>
      </c>
      <c r="F135" s="261" t="s">
        <v>476</v>
      </c>
      <c r="G135" s="270">
        <f>G136</f>
        <v>40</v>
      </c>
      <c r="H135" s="270">
        <f>H136</f>
        <v>40</v>
      </c>
    </row>
    <row r="136" spans="1:8" ht="13.5">
      <c r="A136" s="263" t="s">
        <v>334</v>
      </c>
      <c r="B136" s="264">
        <v>984</v>
      </c>
      <c r="C136" s="261" t="s">
        <v>65</v>
      </c>
      <c r="D136" s="261" t="s">
        <v>480</v>
      </c>
      <c r="E136" s="261" t="s">
        <v>333</v>
      </c>
      <c r="F136" s="261" t="s">
        <v>476</v>
      </c>
      <c r="G136" s="270">
        <f>G137</f>
        <v>40</v>
      </c>
      <c r="H136" s="270">
        <f>H137</f>
        <v>40</v>
      </c>
    </row>
    <row r="137" spans="1:8" ht="13.5">
      <c r="A137" s="272" t="s">
        <v>324</v>
      </c>
      <c r="B137" s="264">
        <v>984</v>
      </c>
      <c r="C137" s="261" t="s">
        <v>65</v>
      </c>
      <c r="D137" s="261" t="s">
        <v>480</v>
      </c>
      <c r="E137" s="261" t="s">
        <v>333</v>
      </c>
      <c r="F137" s="261" t="s">
        <v>323</v>
      </c>
      <c r="G137" s="270">
        <v>40</v>
      </c>
      <c r="H137" s="270">
        <v>40</v>
      </c>
    </row>
    <row r="138" spans="1:8" ht="14.25" customHeight="1">
      <c r="A138" s="122" t="s">
        <v>539</v>
      </c>
      <c r="B138" s="264">
        <v>984</v>
      </c>
      <c r="C138" s="261" t="s">
        <v>65</v>
      </c>
      <c r="D138" s="261" t="s">
        <v>480</v>
      </c>
      <c r="E138" s="261" t="s">
        <v>335</v>
      </c>
      <c r="F138" s="261" t="s">
        <v>476</v>
      </c>
      <c r="G138" s="270">
        <f>G139</f>
        <v>50</v>
      </c>
      <c r="H138" s="270">
        <f>H139</f>
        <v>50</v>
      </c>
    </row>
    <row r="139" spans="1:8" ht="27">
      <c r="A139" s="119" t="s">
        <v>247</v>
      </c>
      <c r="B139" s="264">
        <v>984</v>
      </c>
      <c r="C139" s="261" t="s">
        <v>65</v>
      </c>
      <c r="D139" s="261" t="s">
        <v>480</v>
      </c>
      <c r="E139" s="261" t="s">
        <v>336</v>
      </c>
      <c r="F139" s="261" t="s">
        <v>476</v>
      </c>
      <c r="G139" s="270">
        <f>G140</f>
        <v>50</v>
      </c>
      <c r="H139" s="270">
        <f>H140</f>
        <v>50</v>
      </c>
    </row>
    <row r="140" spans="1:8" ht="13.5">
      <c r="A140" s="265" t="s">
        <v>33</v>
      </c>
      <c r="B140" s="264">
        <v>984</v>
      </c>
      <c r="C140" s="261" t="s">
        <v>65</v>
      </c>
      <c r="D140" s="261" t="s">
        <v>480</v>
      </c>
      <c r="E140" s="261" t="s">
        <v>336</v>
      </c>
      <c r="F140" s="261" t="s">
        <v>27</v>
      </c>
      <c r="G140" s="270">
        <v>50</v>
      </c>
      <c r="H140" s="270">
        <v>50</v>
      </c>
    </row>
    <row r="141" spans="1:8" ht="13.5">
      <c r="A141" s="119" t="s">
        <v>166</v>
      </c>
      <c r="B141" s="264"/>
      <c r="C141" s="261"/>
      <c r="D141" s="261"/>
      <c r="E141" s="261" t="s">
        <v>167</v>
      </c>
      <c r="F141" s="261"/>
      <c r="G141" s="271"/>
      <c r="H141" s="271"/>
    </row>
    <row r="142" spans="1:8" ht="14.25" customHeight="1">
      <c r="A142" s="265" t="s">
        <v>15</v>
      </c>
      <c r="B142" s="264">
        <v>984</v>
      </c>
      <c r="C142" s="261" t="s">
        <v>65</v>
      </c>
      <c r="D142" s="261" t="s">
        <v>480</v>
      </c>
      <c r="E142" s="261" t="s">
        <v>168</v>
      </c>
      <c r="F142" s="261" t="s">
        <v>476</v>
      </c>
      <c r="G142" s="270">
        <f aca="true" t="shared" si="13" ref="G142:H144">G143</f>
        <v>300</v>
      </c>
      <c r="H142" s="270">
        <f t="shared" si="13"/>
        <v>300</v>
      </c>
    </row>
    <row r="143" spans="1:8" ht="13.5">
      <c r="A143" s="119" t="s">
        <v>281</v>
      </c>
      <c r="B143" s="264">
        <v>984</v>
      </c>
      <c r="C143" s="261" t="s">
        <v>65</v>
      </c>
      <c r="D143" s="261" t="s">
        <v>480</v>
      </c>
      <c r="E143" s="261" t="s">
        <v>17</v>
      </c>
      <c r="F143" s="261" t="s">
        <v>476</v>
      </c>
      <c r="G143" s="270">
        <f t="shared" si="13"/>
        <v>300</v>
      </c>
      <c r="H143" s="270">
        <f t="shared" si="13"/>
        <v>300</v>
      </c>
    </row>
    <row r="144" spans="1:8" ht="13.5">
      <c r="A144" s="119" t="s">
        <v>18</v>
      </c>
      <c r="B144" s="264">
        <v>984</v>
      </c>
      <c r="C144" s="261" t="s">
        <v>65</v>
      </c>
      <c r="D144" s="261" t="s">
        <v>480</v>
      </c>
      <c r="E144" s="261" t="s">
        <v>16</v>
      </c>
      <c r="F144" s="261" t="s">
        <v>476</v>
      </c>
      <c r="G144" s="270">
        <f t="shared" si="13"/>
        <v>300</v>
      </c>
      <c r="H144" s="270">
        <f t="shared" si="13"/>
        <v>300</v>
      </c>
    </row>
    <row r="145" spans="1:8" ht="13.5">
      <c r="A145" s="272" t="s">
        <v>324</v>
      </c>
      <c r="B145" s="264">
        <v>984</v>
      </c>
      <c r="C145" s="261" t="s">
        <v>65</v>
      </c>
      <c r="D145" s="261" t="s">
        <v>480</v>
      </c>
      <c r="E145" s="261" t="s">
        <v>16</v>
      </c>
      <c r="F145" s="261" t="s">
        <v>323</v>
      </c>
      <c r="G145" s="270">
        <v>300</v>
      </c>
      <c r="H145" s="270">
        <v>300</v>
      </c>
    </row>
    <row r="146" spans="1:8" ht="25.5">
      <c r="A146" s="104" t="s">
        <v>35</v>
      </c>
      <c r="B146" s="268">
        <v>994</v>
      </c>
      <c r="C146" s="269" t="s">
        <v>474</v>
      </c>
      <c r="D146" s="269" t="s">
        <v>474</v>
      </c>
      <c r="E146" s="282" t="s">
        <v>163</v>
      </c>
      <c r="F146" s="269" t="s">
        <v>174</v>
      </c>
      <c r="G146" s="283">
        <f aca="true" t="shared" si="14" ref="G146:H148">G147</f>
        <v>1275.4</v>
      </c>
      <c r="H146" s="283">
        <f t="shared" si="14"/>
        <v>1275.4</v>
      </c>
    </row>
    <row r="147" spans="1:8" ht="13.5">
      <c r="A147" s="119" t="s">
        <v>477</v>
      </c>
      <c r="B147" s="264">
        <v>994</v>
      </c>
      <c r="C147" s="261" t="s">
        <v>478</v>
      </c>
      <c r="D147" s="261" t="s">
        <v>474</v>
      </c>
      <c r="E147" s="261" t="s">
        <v>163</v>
      </c>
      <c r="F147" s="261" t="s">
        <v>476</v>
      </c>
      <c r="G147" s="271">
        <f t="shared" si="14"/>
        <v>1275.4</v>
      </c>
      <c r="H147" s="271">
        <f t="shared" si="14"/>
        <v>1275.4</v>
      </c>
    </row>
    <row r="148" spans="1:8" ht="13.5">
      <c r="A148" s="119" t="s">
        <v>484</v>
      </c>
      <c r="B148" s="264">
        <v>994</v>
      </c>
      <c r="C148" s="261" t="s">
        <v>478</v>
      </c>
      <c r="D148" s="261" t="s">
        <v>59</v>
      </c>
      <c r="E148" s="261" t="s">
        <v>163</v>
      </c>
      <c r="F148" s="261" t="s">
        <v>476</v>
      </c>
      <c r="G148" s="271">
        <f t="shared" si="14"/>
        <v>1275.4</v>
      </c>
      <c r="H148" s="271">
        <f t="shared" si="14"/>
        <v>1275.4</v>
      </c>
    </row>
    <row r="149" spans="1:8" ht="13.5">
      <c r="A149" s="278" t="s">
        <v>526</v>
      </c>
      <c r="B149" s="264">
        <v>994</v>
      </c>
      <c r="C149" s="261" t="s">
        <v>478</v>
      </c>
      <c r="D149" s="261" t="s">
        <v>59</v>
      </c>
      <c r="E149" s="261" t="s">
        <v>308</v>
      </c>
      <c r="F149" s="261" t="s">
        <v>476</v>
      </c>
      <c r="G149" s="271">
        <f>G152+G150</f>
        <v>1275.4</v>
      </c>
      <c r="H149" s="271">
        <f>H152+H150</f>
        <v>1275.4</v>
      </c>
    </row>
    <row r="150" spans="1:8" ht="13.5">
      <c r="A150" s="278" t="s">
        <v>366</v>
      </c>
      <c r="B150" s="264">
        <v>994</v>
      </c>
      <c r="C150" s="261" t="s">
        <v>478</v>
      </c>
      <c r="D150" s="261" t="s">
        <v>59</v>
      </c>
      <c r="E150" s="261" t="s">
        <v>310</v>
      </c>
      <c r="F150" s="261" t="s">
        <v>476</v>
      </c>
      <c r="G150" s="271">
        <f>G151</f>
        <v>539.9</v>
      </c>
      <c r="H150" s="271">
        <f>H151</f>
        <v>539.9</v>
      </c>
    </row>
    <row r="151" spans="1:8" ht="13.5">
      <c r="A151" s="119" t="s">
        <v>555</v>
      </c>
      <c r="B151" s="264">
        <v>994</v>
      </c>
      <c r="C151" s="261" t="s">
        <v>478</v>
      </c>
      <c r="D151" s="261" t="s">
        <v>59</v>
      </c>
      <c r="E151" s="261" t="s">
        <v>310</v>
      </c>
      <c r="F151" s="261" t="s">
        <v>554</v>
      </c>
      <c r="G151" s="271">
        <v>539.9</v>
      </c>
      <c r="H151" s="271">
        <v>539.9</v>
      </c>
    </row>
    <row r="152" spans="1:8" ht="13.5">
      <c r="A152" s="119" t="s">
        <v>281</v>
      </c>
      <c r="B152" s="264">
        <v>994</v>
      </c>
      <c r="C152" s="261" t="s">
        <v>478</v>
      </c>
      <c r="D152" s="261" t="s">
        <v>59</v>
      </c>
      <c r="E152" s="261" t="s">
        <v>311</v>
      </c>
      <c r="F152" s="261" t="s">
        <v>476</v>
      </c>
      <c r="G152" s="271">
        <f>G153</f>
        <v>735.5</v>
      </c>
      <c r="H152" s="271">
        <f>H153</f>
        <v>735.5</v>
      </c>
    </row>
    <row r="153" spans="1:8" ht="13.5">
      <c r="A153" s="119" t="s">
        <v>313</v>
      </c>
      <c r="B153" s="264">
        <v>994</v>
      </c>
      <c r="C153" s="261" t="s">
        <v>478</v>
      </c>
      <c r="D153" s="261" t="s">
        <v>59</v>
      </c>
      <c r="E153" s="261" t="s">
        <v>312</v>
      </c>
      <c r="F153" s="261" t="s">
        <v>476</v>
      </c>
      <c r="G153" s="271">
        <f>G154</f>
        <v>735.5</v>
      </c>
      <c r="H153" s="271">
        <f>H154</f>
        <v>735.5</v>
      </c>
    </row>
    <row r="154" spans="1:8" ht="13.5">
      <c r="A154" s="272" t="s">
        <v>324</v>
      </c>
      <c r="B154" s="264">
        <v>994</v>
      </c>
      <c r="C154" s="261" t="s">
        <v>478</v>
      </c>
      <c r="D154" s="261" t="s">
        <v>59</v>
      </c>
      <c r="E154" s="261" t="s">
        <v>312</v>
      </c>
      <c r="F154" s="261" t="s">
        <v>323</v>
      </c>
      <c r="G154" s="271">
        <v>735.5</v>
      </c>
      <c r="H154" s="271">
        <v>735.5</v>
      </c>
    </row>
  </sheetData>
  <sheetProtection/>
  <mergeCells count="10">
    <mergeCell ref="A5:G5"/>
    <mergeCell ref="A6:G6"/>
    <mergeCell ref="A7:G7"/>
    <mergeCell ref="A9:A10"/>
    <mergeCell ref="B9:B10"/>
    <mergeCell ref="C9:C10"/>
    <mergeCell ref="D9:D10"/>
    <mergeCell ref="E9:E10"/>
    <mergeCell ref="G9:H9"/>
    <mergeCell ref="F9:F10"/>
  </mergeCells>
  <printOptions/>
  <pageMargins left="0.52" right="0.24" top="0.42" bottom="0.43" header="0.5" footer="0.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4">
      <selection activeCell="C14" sqref="C14"/>
    </sheetView>
  </sheetViews>
  <sheetFormatPr defaultColWidth="9.00390625" defaultRowHeight="12.75" outlineLevelRow="1"/>
  <cols>
    <col min="1" max="1" width="37.375" style="0" customWidth="1"/>
    <col min="2" max="2" width="22.25390625" style="0" customWidth="1"/>
    <col min="3" max="3" width="11.875" style="0" customWidth="1"/>
    <col min="4" max="4" width="10.25390625" style="0" customWidth="1"/>
  </cols>
  <sheetData>
    <row r="1" spans="1:5" ht="13.5" customHeight="1">
      <c r="A1" s="47"/>
      <c r="B1" s="145"/>
      <c r="C1" s="145"/>
      <c r="D1" s="145" t="s">
        <v>179</v>
      </c>
      <c r="E1" s="145"/>
    </row>
    <row r="2" spans="1:5" ht="13.5" customHeight="1">
      <c r="A2" s="47"/>
      <c r="B2" s="145"/>
      <c r="C2" s="145"/>
      <c r="D2" s="145" t="s">
        <v>90</v>
      </c>
      <c r="E2" s="145"/>
    </row>
    <row r="3" spans="1:5" ht="12.75" customHeight="1">
      <c r="A3" s="47"/>
      <c r="B3" s="145"/>
      <c r="C3" s="145"/>
      <c r="D3" s="145" t="s">
        <v>550</v>
      </c>
      <c r="E3" s="145"/>
    </row>
    <row r="4" spans="1:5" ht="12.75" hidden="1" outlineLevel="1">
      <c r="A4" s="53"/>
      <c r="B4" s="145"/>
      <c r="C4" s="145"/>
      <c r="D4" s="145" t="s">
        <v>156</v>
      </c>
      <c r="E4" s="145"/>
    </row>
    <row r="5" spans="1:4" ht="12.75" collapsed="1">
      <c r="A5" s="53"/>
      <c r="B5" s="55"/>
      <c r="C5" s="55"/>
      <c r="D5" s="56"/>
    </row>
    <row r="6" spans="1:3" ht="15.75">
      <c r="A6" s="352" t="s">
        <v>111</v>
      </c>
      <c r="B6" s="352"/>
      <c r="C6" s="352"/>
    </row>
    <row r="7" spans="1:3" ht="15.75">
      <c r="A7" s="352" t="s">
        <v>141</v>
      </c>
      <c r="B7" s="352"/>
      <c r="C7" s="352"/>
    </row>
    <row r="8" spans="1:3" ht="15.75">
      <c r="A8" s="352" t="s">
        <v>140</v>
      </c>
      <c r="B8" s="352"/>
      <c r="C8" s="352"/>
    </row>
    <row r="9" spans="1:3" ht="15.75">
      <c r="A9" s="352" t="s">
        <v>513</v>
      </c>
      <c r="B9" s="352"/>
      <c r="C9" s="352"/>
    </row>
    <row r="10" spans="1:4" ht="16.5" thickBot="1">
      <c r="A10" s="51"/>
      <c r="B10" s="51"/>
      <c r="C10" s="52"/>
      <c r="D10" s="52" t="s">
        <v>142</v>
      </c>
    </row>
    <row r="11" spans="1:4" s="163" customFormat="1" ht="26.25" thickBot="1">
      <c r="A11" s="160" t="s">
        <v>470</v>
      </c>
      <c r="B11" s="161" t="s">
        <v>401</v>
      </c>
      <c r="C11" s="162" t="s">
        <v>237</v>
      </c>
      <c r="D11" s="162" t="s">
        <v>387</v>
      </c>
    </row>
    <row r="12" spans="1:4" ht="24.75" customHeight="1">
      <c r="A12" s="146" t="s">
        <v>113</v>
      </c>
      <c r="B12" s="154" t="s">
        <v>114</v>
      </c>
      <c r="C12" s="94">
        <f>C18</f>
        <v>0</v>
      </c>
      <c r="D12" s="94">
        <f>D18</f>
        <v>0</v>
      </c>
    </row>
    <row r="13" spans="1:4" ht="15">
      <c r="A13" s="147" t="s">
        <v>115</v>
      </c>
      <c r="B13" s="155"/>
      <c r="C13" s="57"/>
      <c r="D13" s="57"/>
    </row>
    <row r="14" spans="1:4" ht="22.5" customHeight="1">
      <c r="A14" s="148" t="s">
        <v>116</v>
      </c>
      <c r="B14" s="156" t="s">
        <v>117</v>
      </c>
      <c r="C14" s="58">
        <v>0</v>
      </c>
      <c r="D14" s="58">
        <v>0</v>
      </c>
    </row>
    <row r="15" spans="1:4" ht="24" customHeight="1">
      <c r="A15" s="149" t="s">
        <v>118</v>
      </c>
      <c r="B15" s="156" t="s">
        <v>119</v>
      </c>
      <c r="C15" s="59"/>
      <c r="D15" s="59"/>
    </row>
    <row r="16" spans="1:4" ht="96">
      <c r="A16" s="149" t="s">
        <v>120</v>
      </c>
      <c r="B16" s="157" t="s">
        <v>121</v>
      </c>
      <c r="C16" s="59"/>
      <c r="D16" s="59"/>
    </row>
    <row r="17" spans="1:4" ht="96">
      <c r="A17" s="149" t="s">
        <v>122</v>
      </c>
      <c r="B17" s="157" t="s">
        <v>139</v>
      </c>
      <c r="C17" s="59"/>
      <c r="D17" s="59"/>
    </row>
    <row r="18" spans="1:4" ht="24">
      <c r="A18" s="148" t="s">
        <v>123</v>
      </c>
      <c r="B18" s="156" t="s">
        <v>124</v>
      </c>
      <c r="C18" s="93">
        <f>C24-C20</f>
        <v>0</v>
      </c>
      <c r="D18" s="93">
        <f>D24-D20</f>
        <v>0</v>
      </c>
    </row>
    <row r="19" spans="1:4" ht="14.25">
      <c r="A19" s="150" t="s">
        <v>125</v>
      </c>
      <c r="B19" s="156" t="s">
        <v>126</v>
      </c>
      <c r="C19" s="93">
        <f aca="true" t="shared" si="0" ref="C19:D21">C20</f>
        <v>10328.8</v>
      </c>
      <c r="D19" s="93">
        <f t="shared" si="0"/>
        <v>11051.599999999999</v>
      </c>
    </row>
    <row r="20" spans="1:4" ht="15">
      <c r="A20" s="151" t="s">
        <v>127</v>
      </c>
      <c r="B20" s="158" t="s">
        <v>128</v>
      </c>
      <c r="C20" s="284">
        <f t="shared" si="0"/>
        <v>10328.8</v>
      </c>
      <c r="D20" s="284">
        <f t="shared" si="0"/>
        <v>11051.599999999999</v>
      </c>
    </row>
    <row r="21" spans="1:4" ht="24">
      <c r="A21" s="152" t="s">
        <v>129</v>
      </c>
      <c r="B21" s="157" t="s">
        <v>130</v>
      </c>
      <c r="C21" s="284">
        <f t="shared" si="0"/>
        <v>10328.8</v>
      </c>
      <c r="D21" s="284">
        <f t="shared" si="0"/>
        <v>11051.599999999999</v>
      </c>
    </row>
    <row r="22" spans="1:4" ht="24">
      <c r="A22" s="152" t="s">
        <v>143</v>
      </c>
      <c r="B22" s="157" t="s">
        <v>146</v>
      </c>
      <c r="C22" s="284">
        <f>' №10 (5)'!C101</f>
        <v>10328.8</v>
      </c>
      <c r="D22" s="284">
        <f>' №10 (5)'!D101</f>
        <v>11051.599999999999</v>
      </c>
    </row>
    <row r="23" spans="1:4" ht="14.25">
      <c r="A23" s="150" t="s">
        <v>131</v>
      </c>
      <c r="B23" s="156" t="s">
        <v>132</v>
      </c>
      <c r="C23" s="93">
        <f>'№12 (7)'!D14</f>
        <v>10328.8</v>
      </c>
      <c r="D23" s="93">
        <f>'№12 (7)'!E14</f>
        <v>11051.6</v>
      </c>
    </row>
    <row r="24" spans="1:4" ht="15">
      <c r="A24" s="152" t="s">
        <v>133</v>
      </c>
      <c r="B24" s="157" t="s">
        <v>134</v>
      </c>
      <c r="C24" s="284">
        <f>C25</f>
        <v>10328.8</v>
      </c>
      <c r="D24" s="284">
        <f>D25</f>
        <v>11051.6</v>
      </c>
    </row>
    <row r="25" spans="1:4" ht="24">
      <c r="A25" s="153" t="s">
        <v>135</v>
      </c>
      <c r="B25" s="159" t="s">
        <v>136</v>
      </c>
      <c r="C25" s="284">
        <f>C26</f>
        <v>10328.8</v>
      </c>
      <c r="D25" s="284">
        <f>D26</f>
        <v>11051.6</v>
      </c>
    </row>
    <row r="26" spans="1:4" ht="24">
      <c r="A26" s="153" t="s">
        <v>144</v>
      </c>
      <c r="B26" s="159" t="s">
        <v>145</v>
      </c>
      <c r="C26" s="284">
        <f>'№12 (7)'!D14</f>
        <v>10328.8</v>
      </c>
      <c r="D26" s="284">
        <f>'№12 (7)'!E14</f>
        <v>11051.6</v>
      </c>
    </row>
    <row r="27" spans="1:4" ht="15.75">
      <c r="A27" s="48"/>
      <c r="B27" s="48"/>
      <c r="C27" s="49"/>
      <c r="D27" s="49"/>
    </row>
    <row r="28" spans="1:3" ht="15.75">
      <c r="A28" s="322" t="s">
        <v>137</v>
      </c>
      <c r="B28" s="322"/>
      <c r="C28" s="322"/>
    </row>
    <row r="29" spans="1:4" ht="15">
      <c r="A29" s="50"/>
      <c r="B29" s="50"/>
      <c r="C29" s="50"/>
      <c r="D29" s="50"/>
    </row>
  </sheetData>
  <sheetProtection/>
  <mergeCells count="5">
    <mergeCell ref="A28:C28"/>
    <mergeCell ref="A6:C6"/>
    <mergeCell ref="A7:C7"/>
    <mergeCell ref="A8:C8"/>
    <mergeCell ref="A9:C9"/>
  </mergeCells>
  <printOptions/>
  <pageMargins left="0.75" right="0.75" top="0.32" bottom="0.58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8" sqref="B8"/>
    </sheetView>
  </sheetViews>
  <sheetFormatPr defaultColWidth="9.00390625" defaultRowHeight="12.75" outlineLevelRow="1"/>
  <cols>
    <col min="2" max="2" width="73.75390625" style="0" customWidth="1"/>
  </cols>
  <sheetData>
    <row r="1" spans="1:2" ht="12.75">
      <c r="A1" s="312" t="s">
        <v>56</v>
      </c>
      <c r="B1" s="313"/>
    </row>
    <row r="2" spans="1:2" ht="12.75">
      <c r="A2" s="312" t="s">
        <v>400</v>
      </c>
      <c r="B2" s="313"/>
    </row>
    <row r="3" spans="1:2" ht="12.75">
      <c r="A3" s="312" t="s">
        <v>398</v>
      </c>
      <c r="B3" s="313"/>
    </row>
    <row r="4" spans="1:2" ht="12.75">
      <c r="A4" s="312" t="s">
        <v>551</v>
      </c>
      <c r="B4" s="313"/>
    </row>
    <row r="5" spans="1:2" ht="12.75" outlineLevel="1">
      <c r="A5" s="312" t="s">
        <v>565</v>
      </c>
      <c r="B5" s="313"/>
    </row>
    <row r="6" spans="1:2" ht="12.75">
      <c r="A6" s="18"/>
      <c r="B6" s="19"/>
    </row>
    <row r="7" spans="1:2" ht="12.75">
      <c r="A7" s="18"/>
      <c r="B7" s="19"/>
    </row>
    <row r="8" spans="1:2" ht="12.75">
      <c r="A8" s="24"/>
      <c r="B8" s="25"/>
    </row>
    <row r="9" spans="1:2" ht="12.75">
      <c r="A9" s="314" t="s">
        <v>57</v>
      </c>
      <c r="B9" s="314"/>
    </row>
    <row r="10" spans="1:2" ht="12.75">
      <c r="A10" s="314" t="s">
        <v>155</v>
      </c>
      <c r="B10" s="314"/>
    </row>
    <row r="11" spans="1:2" ht="12.75">
      <c r="A11" s="314" t="s">
        <v>154</v>
      </c>
      <c r="B11" s="314"/>
    </row>
    <row r="12" spans="1:2" ht="12.75">
      <c r="A12" s="237"/>
      <c r="B12" s="92"/>
    </row>
    <row r="13" spans="1:2" s="8" customFormat="1" ht="12.75">
      <c r="A13" s="238" t="s">
        <v>461</v>
      </c>
      <c r="B13" s="239" t="s">
        <v>462</v>
      </c>
    </row>
    <row r="14" spans="1:2" ht="12.75">
      <c r="A14" s="240">
        <v>1</v>
      </c>
      <c r="B14" s="241">
        <v>2</v>
      </c>
    </row>
    <row r="15" spans="1:2" ht="38.25">
      <c r="A15" s="242" t="s">
        <v>501</v>
      </c>
      <c r="B15" s="87" t="s">
        <v>502</v>
      </c>
    </row>
    <row r="16" spans="1:2" ht="12.75">
      <c r="A16" s="242" t="s">
        <v>554</v>
      </c>
      <c r="B16" s="87" t="s">
        <v>555</v>
      </c>
    </row>
    <row r="17" spans="1:2" ht="12.75">
      <c r="A17" s="242" t="s">
        <v>347</v>
      </c>
      <c r="B17" s="87" t="s">
        <v>320</v>
      </c>
    </row>
    <row r="18" spans="1:2" ht="25.5" hidden="1" outlineLevel="1">
      <c r="A18" s="242" t="s">
        <v>348</v>
      </c>
      <c r="B18" s="243" t="s">
        <v>349</v>
      </c>
    </row>
    <row r="19" spans="1:2" ht="25.5" hidden="1" outlineLevel="1">
      <c r="A19" s="242" t="s">
        <v>350</v>
      </c>
      <c r="B19" s="243" t="s">
        <v>358</v>
      </c>
    </row>
    <row r="20" spans="1:2" ht="12.75" collapsed="1">
      <c r="A20" s="242" t="s">
        <v>321</v>
      </c>
      <c r="B20" s="243" t="s">
        <v>322</v>
      </c>
    </row>
    <row r="21" spans="1:2" ht="25.5">
      <c r="A21" s="242" t="s">
        <v>323</v>
      </c>
      <c r="B21" s="243" t="s">
        <v>324</v>
      </c>
    </row>
    <row r="22" spans="1:2" ht="25.5" hidden="1" outlineLevel="1">
      <c r="A22" s="242" t="s">
        <v>351</v>
      </c>
      <c r="B22" s="243" t="s">
        <v>352</v>
      </c>
    </row>
    <row r="23" spans="1:2" ht="12.75" collapsed="1">
      <c r="A23" s="242" t="s">
        <v>503</v>
      </c>
      <c r="B23" s="243" t="s">
        <v>504</v>
      </c>
    </row>
    <row r="24" spans="1:2" ht="12.75">
      <c r="A24" s="242" t="s">
        <v>206</v>
      </c>
      <c r="B24" s="243" t="s">
        <v>207</v>
      </c>
    </row>
    <row r="25" spans="1:2" ht="12.75" hidden="1" outlineLevel="1">
      <c r="A25" s="242" t="s">
        <v>353</v>
      </c>
      <c r="B25" s="244" t="s">
        <v>359</v>
      </c>
    </row>
    <row r="26" spans="1:2" ht="25.5" collapsed="1">
      <c r="A26" s="242" t="s">
        <v>505</v>
      </c>
      <c r="B26" s="243" t="s">
        <v>506</v>
      </c>
    </row>
    <row r="27" spans="1:2" ht="12.75">
      <c r="A27" s="242" t="s">
        <v>209</v>
      </c>
      <c r="B27" s="244" t="s">
        <v>208</v>
      </c>
    </row>
    <row r="28" spans="1:2" ht="25.5" hidden="1" outlineLevel="1">
      <c r="A28" s="242" t="s">
        <v>354</v>
      </c>
      <c r="B28" s="243" t="s">
        <v>360</v>
      </c>
    </row>
    <row r="29" spans="1:2" ht="12.75" collapsed="1">
      <c r="A29" s="242" t="s">
        <v>23</v>
      </c>
      <c r="B29" s="243" t="s">
        <v>24</v>
      </c>
    </row>
    <row r="30" spans="1:2" ht="25.5" hidden="1" outlineLevel="1">
      <c r="A30" s="242" t="s">
        <v>25</v>
      </c>
      <c r="B30" s="243" t="s">
        <v>26</v>
      </c>
    </row>
    <row r="31" spans="1:2" ht="25.5" hidden="1" outlineLevel="1">
      <c r="A31" s="242" t="s">
        <v>210</v>
      </c>
      <c r="B31" s="243" t="s">
        <v>211</v>
      </c>
    </row>
    <row r="32" spans="1:2" ht="38.25" hidden="1" outlineLevel="1">
      <c r="A32" s="242" t="s">
        <v>355</v>
      </c>
      <c r="B32" s="243" t="s">
        <v>357</v>
      </c>
    </row>
    <row r="33" spans="1:2" ht="38.25" hidden="1" outlineLevel="1">
      <c r="A33" s="242" t="s">
        <v>356</v>
      </c>
      <c r="B33" s="243" t="s">
        <v>361</v>
      </c>
    </row>
    <row r="34" spans="1:2" ht="12.75" collapsed="1">
      <c r="A34" s="242" t="s">
        <v>481</v>
      </c>
      <c r="B34" s="243" t="s">
        <v>397</v>
      </c>
    </row>
    <row r="35" spans="1:2" ht="12.75">
      <c r="A35" s="242" t="s">
        <v>27</v>
      </c>
      <c r="B35" s="243" t="s">
        <v>33</v>
      </c>
    </row>
    <row r="36" spans="1:2" ht="25.5" outlineLevel="1">
      <c r="A36" s="242" t="s">
        <v>362</v>
      </c>
      <c r="B36" s="243" t="s">
        <v>363</v>
      </c>
    </row>
    <row r="37" spans="1:2" ht="12.75">
      <c r="A37" s="242" t="s">
        <v>80</v>
      </c>
      <c r="B37" s="243" t="s">
        <v>79</v>
      </c>
    </row>
    <row r="38" spans="1:2" ht="25.5">
      <c r="A38" s="242" t="s">
        <v>364</v>
      </c>
      <c r="B38" s="243" t="s">
        <v>266</v>
      </c>
    </row>
    <row r="39" spans="1:2" ht="12.75">
      <c r="A39" s="242" t="s">
        <v>212</v>
      </c>
      <c r="B39" s="243" t="s">
        <v>213</v>
      </c>
    </row>
    <row r="40" spans="1:2" ht="63.75" hidden="1" outlineLevel="1">
      <c r="A40" s="242" t="s">
        <v>267</v>
      </c>
      <c r="B40" s="243" t="s">
        <v>268</v>
      </c>
    </row>
    <row r="41" spans="1:2" ht="12.75" collapsed="1">
      <c r="A41" s="242" t="s">
        <v>214</v>
      </c>
      <c r="B41" s="243" t="s">
        <v>215</v>
      </c>
    </row>
    <row r="42" spans="1:2" ht="12.75" hidden="1" outlineLevel="1">
      <c r="A42" s="242" t="s">
        <v>269</v>
      </c>
      <c r="B42" s="244" t="s">
        <v>270</v>
      </c>
    </row>
    <row r="43" spans="1:2" ht="12.75" hidden="1" outlineLevel="1">
      <c r="A43" s="242" t="s">
        <v>271</v>
      </c>
      <c r="B43" s="177" t="s">
        <v>272</v>
      </c>
    </row>
    <row r="44" spans="1:2" ht="12.75" collapsed="1">
      <c r="A44" s="242" t="s">
        <v>273</v>
      </c>
      <c r="B44" s="177" t="s">
        <v>274</v>
      </c>
    </row>
    <row r="45" spans="1:2" ht="12.75">
      <c r="A45" s="242" t="s">
        <v>275</v>
      </c>
      <c r="B45" s="177" t="s">
        <v>276</v>
      </c>
    </row>
    <row r="46" ht="12.75">
      <c r="A46" s="24"/>
    </row>
    <row r="47" ht="12.75">
      <c r="A47" s="24"/>
    </row>
    <row r="48" ht="12.75">
      <c r="A48" s="24"/>
    </row>
  </sheetData>
  <sheetProtection/>
  <mergeCells count="8">
    <mergeCell ref="A11:B11"/>
    <mergeCell ref="A9:B9"/>
    <mergeCell ref="A10:B10"/>
    <mergeCell ref="A1:B1"/>
    <mergeCell ref="A2:B2"/>
    <mergeCell ref="A3:B3"/>
    <mergeCell ref="A4:B4"/>
    <mergeCell ref="A5:B5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B5" sqref="B5:C5"/>
    </sheetView>
  </sheetViews>
  <sheetFormatPr defaultColWidth="9.00390625" defaultRowHeight="12.75" outlineLevelRow="1"/>
  <cols>
    <col min="1" max="1" width="22.375" style="12" customWidth="1"/>
    <col min="2" max="2" width="52.625" style="8" customWidth="1"/>
    <col min="3" max="3" width="22.375" style="8" customWidth="1"/>
  </cols>
  <sheetData>
    <row r="1" spans="2:3" ht="12.75">
      <c r="B1" s="312" t="s">
        <v>399</v>
      </c>
      <c r="C1" s="313"/>
    </row>
    <row r="2" spans="2:3" ht="12.75">
      <c r="B2" s="312" t="s">
        <v>400</v>
      </c>
      <c r="C2" s="313"/>
    </row>
    <row r="3" spans="2:3" ht="12.75">
      <c r="B3" s="312" t="s">
        <v>398</v>
      </c>
      <c r="C3" s="313"/>
    </row>
    <row r="4" spans="2:3" ht="12.75">
      <c r="B4" s="312" t="s">
        <v>550</v>
      </c>
      <c r="C4" s="313"/>
    </row>
    <row r="5" spans="2:3" ht="12.75">
      <c r="B5" s="312" t="s">
        <v>11</v>
      </c>
      <c r="C5" s="313"/>
    </row>
    <row r="6" spans="2:3" ht="12.75">
      <c r="B6" s="18"/>
      <c r="C6" s="19"/>
    </row>
    <row r="7" spans="1:3" ht="13.5">
      <c r="A7" s="315" t="s">
        <v>188</v>
      </c>
      <c r="B7" s="316"/>
      <c r="C7" s="316"/>
    </row>
    <row r="8" spans="1:3" ht="13.5">
      <c r="A8" s="315" t="s">
        <v>186</v>
      </c>
      <c r="B8" s="316"/>
      <c r="C8" s="316"/>
    </row>
    <row r="9" spans="1:3" ht="13.5">
      <c r="A9" s="315" t="s">
        <v>187</v>
      </c>
      <c r="B9" s="316"/>
      <c r="C9" s="316"/>
    </row>
    <row r="10" spans="1:3" ht="13.5">
      <c r="A10" s="315" t="s">
        <v>253</v>
      </c>
      <c r="B10" s="316"/>
      <c r="C10" s="316"/>
    </row>
    <row r="11" spans="1:3" ht="17.25" thickBot="1">
      <c r="A11" s="20"/>
      <c r="B11" s="21"/>
      <c r="C11" s="21"/>
    </row>
    <row r="12" spans="1:3" s="7" customFormat="1" ht="26.25" thickBot="1">
      <c r="A12" s="136" t="s">
        <v>401</v>
      </c>
      <c r="B12" s="9" t="s">
        <v>402</v>
      </c>
      <c r="C12" s="71" t="s">
        <v>254</v>
      </c>
    </row>
    <row r="13" spans="1:3" s="1" customFormat="1" ht="24">
      <c r="A13" s="137" t="s">
        <v>403</v>
      </c>
      <c r="B13" s="10" t="s">
        <v>86</v>
      </c>
      <c r="C13" s="72">
        <f>C14+C23+C32+C47+C51+C68+C43+C79+C86+C65</f>
        <v>11227.1</v>
      </c>
    </row>
    <row r="14" spans="1:3" s="1" customFormat="1" ht="24">
      <c r="A14" s="138" t="s">
        <v>404</v>
      </c>
      <c r="B14" s="11" t="s">
        <v>406</v>
      </c>
      <c r="C14" s="73">
        <f>C15</f>
        <v>4796.9</v>
      </c>
    </row>
    <row r="15" spans="1:3" s="1" customFormat="1" ht="24">
      <c r="A15" s="138" t="s">
        <v>407</v>
      </c>
      <c r="B15" s="11" t="s">
        <v>405</v>
      </c>
      <c r="C15" s="73">
        <f>C16+C18+C22</f>
        <v>4796.9</v>
      </c>
    </row>
    <row r="16" spans="1:3" s="3" customFormat="1" ht="58.5" customHeight="1">
      <c r="A16" s="139" t="s">
        <v>408</v>
      </c>
      <c r="B16" s="62" t="s">
        <v>198</v>
      </c>
      <c r="C16" s="74">
        <f>C17</f>
        <v>4782.099999999999</v>
      </c>
    </row>
    <row r="17" spans="1:3" s="4" customFormat="1" ht="62.25" customHeight="1">
      <c r="A17" s="140" t="s">
        <v>409</v>
      </c>
      <c r="B17" s="62" t="s">
        <v>198</v>
      </c>
      <c r="C17" s="75">
        <f>4973.2-191.1</f>
        <v>4782.099999999999</v>
      </c>
    </row>
    <row r="18" spans="1:3" s="3" customFormat="1" ht="57" customHeight="1" outlineLevel="1">
      <c r="A18" s="139" t="s">
        <v>410</v>
      </c>
      <c r="B18" s="62" t="s">
        <v>198</v>
      </c>
      <c r="C18" s="76">
        <f>C19</f>
        <v>7.2</v>
      </c>
    </row>
    <row r="19" spans="1:3" s="4" customFormat="1" ht="81" customHeight="1" outlineLevel="1">
      <c r="A19" s="140" t="s">
        <v>410</v>
      </c>
      <c r="B19" s="168" t="s">
        <v>197</v>
      </c>
      <c r="C19" s="77">
        <f>C20</f>
        <v>7.2</v>
      </c>
    </row>
    <row r="20" spans="1:3" s="4" customFormat="1" ht="82.5" customHeight="1" outlineLevel="1">
      <c r="A20" s="140" t="s">
        <v>196</v>
      </c>
      <c r="B20" s="168" t="s">
        <v>197</v>
      </c>
      <c r="C20" s="77">
        <f>1.2+6</f>
        <v>7.2</v>
      </c>
    </row>
    <row r="21" spans="1:3" s="4" customFormat="1" ht="39" customHeight="1">
      <c r="A21" s="140" t="s">
        <v>229</v>
      </c>
      <c r="B21" s="68" t="s">
        <v>228</v>
      </c>
      <c r="C21" s="77">
        <f>C22</f>
        <v>7.6</v>
      </c>
    </row>
    <row r="22" spans="1:3" s="4" customFormat="1" ht="36.75" customHeight="1">
      <c r="A22" s="140" t="s">
        <v>227</v>
      </c>
      <c r="B22" s="68" t="s">
        <v>228</v>
      </c>
      <c r="C22" s="77">
        <v>7.6</v>
      </c>
    </row>
    <row r="23" spans="1:3" s="1" customFormat="1" ht="27.75" customHeight="1">
      <c r="A23" s="138" t="s">
        <v>256</v>
      </c>
      <c r="B23" s="64" t="s">
        <v>255</v>
      </c>
      <c r="C23" s="73">
        <f>C24+C26+C28+C30</f>
        <v>60.400000000000006</v>
      </c>
    </row>
    <row r="24" spans="1:3" s="3" customFormat="1" ht="24">
      <c r="A24" s="139" t="s">
        <v>257</v>
      </c>
      <c r="B24" s="169" t="s">
        <v>389</v>
      </c>
      <c r="C24" s="76">
        <f>C25</f>
        <v>25.6</v>
      </c>
    </row>
    <row r="25" spans="1:3" s="3" customFormat="1" ht="36">
      <c r="A25" s="140" t="s">
        <v>378</v>
      </c>
      <c r="B25" s="63" t="s">
        <v>377</v>
      </c>
      <c r="C25" s="77">
        <v>25.6</v>
      </c>
    </row>
    <row r="26" spans="1:3" s="4" customFormat="1" ht="48">
      <c r="A26" s="139" t="s">
        <v>257</v>
      </c>
      <c r="B26" s="169" t="s">
        <v>381</v>
      </c>
      <c r="C26" s="76">
        <f>C27</f>
        <v>0.4</v>
      </c>
    </row>
    <row r="27" spans="1:3" s="4" customFormat="1" ht="48">
      <c r="A27" s="140" t="s">
        <v>388</v>
      </c>
      <c r="B27" s="63" t="s">
        <v>381</v>
      </c>
      <c r="C27" s="77">
        <v>0.4</v>
      </c>
    </row>
    <row r="28" spans="1:3" s="4" customFormat="1" ht="48">
      <c r="A28" s="139" t="s">
        <v>392</v>
      </c>
      <c r="B28" s="169" t="s">
        <v>391</v>
      </c>
      <c r="C28" s="76">
        <f>C29</f>
        <v>32.7</v>
      </c>
    </row>
    <row r="29" spans="1:3" s="4" customFormat="1" ht="48">
      <c r="A29" s="140" t="s">
        <v>390</v>
      </c>
      <c r="B29" s="63" t="s">
        <v>391</v>
      </c>
      <c r="C29" s="77">
        <v>32.7</v>
      </c>
    </row>
    <row r="30" spans="1:3" s="4" customFormat="1" ht="48">
      <c r="A30" s="139" t="s">
        <v>394</v>
      </c>
      <c r="B30" s="169" t="s">
        <v>393</v>
      </c>
      <c r="C30" s="76">
        <f>C31</f>
        <v>1.7</v>
      </c>
    </row>
    <row r="31" spans="1:3" s="4" customFormat="1" ht="48">
      <c r="A31" s="140" t="s">
        <v>395</v>
      </c>
      <c r="B31" s="63" t="s">
        <v>393</v>
      </c>
      <c r="C31" s="77">
        <v>1.7</v>
      </c>
    </row>
    <row r="32" spans="1:3" s="1" customFormat="1" ht="24">
      <c r="A32" s="138" t="s">
        <v>411</v>
      </c>
      <c r="B32" s="65" t="s">
        <v>412</v>
      </c>
      <c r="C32" s="207">
        <f>C33+C36</f>
        <v>1635.3000000000002</v>
      </c>
    </row>
    <row r="33" spans="1:3" s="1" customFormat="1" ht="24">
      <c r="A33" s="138" t="s">
        <v>414</v>
      </c>
      <c r="B33" s="65" t="s">
        <v>413</v>
      </c>
      <c r="C33" s="207">
        <f>C34</f>
        <v>1341.4</v>
      </c>
    </row>
    <row r="34" spans="1:3" s="3" customFormat="1" ht="36">
      <c r="A34" s="139" t="s">
        <v>415</v>
      </c>
      <c r="B34" s="61" t="s">
        <v>68</v>
      </c>
      <c r="C34" s="208">
        <f>C35</f>
        <v>1341.4</v>
      </c>
    </row>
    <row r="35" spans="1:3" s="4" customFormat="1" ht="36.75" customHeight="1">
      <c r="A35" s="140" t="s">
        <v>416</v>
      </c>
      <c r="B35" s="62" t="s">
        <v>69</v>
      </c>
      <c r="C35" s="206">
        <f>1580-138.6-100</f>
        <v>1341.4</v>
      </c>
    </row>
    <row r="36" spans="1:3" s="1" customFormat="1" ht="24">
      <c r="A36" s="167" t="s">
        <v>191</v>
      </c>
      <c r="B36" s="65" t="s">
        <v>418</v>
      </c>
      <c r="C36" s="73">
        <f>C37+C40</f>
        <v>293.9</v>
      </c>
    </row>
    <row r="37" spans="1:3" s="3" customFormat="1" ht="36">
      <c r="A37" s="139" t="s">
        <v>419</v>
      </c>
      <c r="B37" s="61" t="s">
        <v>420</v>
      </c>
      <c r="C37" s="76">
        <f>C38</f>
        <v>126.6</v>
      </c>
    </row>
    <row r="38" spans="1:3" s="5" customFormat="1" ht="48">
      <c r="A38" s="140" t="s">
        <v>92</v>
      </c>
      <c r="B38" s="62" t="s">
        <v>422</v>
      </c>
      <c r="C38" s="78">
        <f>C39</f>
        <v>126.6</v>
      </c>
    </row>
    <row r="39" spans="1:3" s="4" customFormat="1" ht="48">
      <c r="A39" s="140" t="s">
        <v>421</v>
      </c>
      <c r="B39" s="62" t="s">
        <v>422</v>
      </c>
      <c r="C39" s="77">
        <f>92+34.6</f>
        <v>126.6</v>
      </c>
    </row>
    <row r="40" spans="1:3" s="3" customFormat="1" ht="36">
      <c r="A40" s="139" t="s">
        <v>424</v>
      </c>
      <c r="B40" s="61" t="s">
        <v>423</v>
      </c>
      <c r="C40" s="76">
        <f>C41</f>
        <v>167.3</v>
      </c>
    </row>
    <row r="41" spans="1:3" ht="48">
      <c r="A41" s="140" t="s">
        <v>93</v>
      </c>
      <c r="B41" s="62" t="s">
        <v>428</v>
      </c>
      <c r="C41" s="79">
        <f>C42</f>
        <v>167.3</v>
      </c>
    </row>
    <row r="42" spans="1:3" s="4" customFormat="1" ht="48.75" customHeight="1">
      <c r="A42" s="140" t="s">
        <v>425</v>
      </c>
      <c r="B42" s="68" t="s">
        <v>428</v>
      </c>
      <c r="C42" s="77">
        <f>95+40+32.3</f>
        <v>167.3</v>
      </c>
    </row>
    <row r="43" spans="1:3" s="3" customFormat="1" ht="24" hidden="1" outlineLevel="1">
      <c r="A43" s="139" t="s">
        <v>40</v>
      </c>
      <c r="B43" s="64" t="s">
        <v>70</v>
      </c>
      <c r="C43" s="76">
        <f>C46</f>
        <v>0</v>
      </c>
    </row>
    <row r="44" spans="1:3" s="5" customFormat="1" ht="24" hidden="1" outlineLevel="1">
      <c r="A44" s="141" t="s">
        <v>41</v>
      </c>
      <c r="B44" s="170" t="s">
        <v>42</v>
      </c>
      <c r="C44" s="78">
        <f>C46</f>
        <v>0</v>
      </c>
    </row>
    <row r="45" spans="1:3" s="5" customFormat="1" ht="36" hidden="1" outlineLevel="1">
      <c r="A45" s="140" t="s">
        <v>189</v>
      </c>
      <c r="B45" s="63" t="s">
        <v>44</v>
      </c>
      <c r="C45" s="78">
        <f>C46</f>
        <v>0</v>
      </c>
    </row>
    <row r="46" spans="1:3" s="4" customFormat="1" ht="27" customHeight="1" hidden="1" outlineLevel="1">
      <c r="A46" s="140" t="s">
        <v>190</v>
      </c>
      <c r="B46" s="63" t="s">
        <v>44</v>
      </c>
      <c r="C46" s="77"/>
    </row>
    <row r="47" spans="1:3" s="1" customFormat="1" ht="24" collapsed="1">
      <c r="A47" s="138" t="s">
        <v>429</v>
      </c>
      <c r="B47" s="64" t="s">
        <v>430</v>
      </c>
      <c r="C47" s="73">
        <f>C48</f>
        <v>43</v>
      </c>
    </row>
    <row r="48" spans="1:3" s="1" customFormat="1" ht="36">
      <c r="A48" s="138" t="s">
        <v>431</v>
      </c>
      <c r="B48" s="64" t="s">
        <v>432</v>
      </c>
      <c r="C48" s="73">
        <f>C49</f>
        <v>43</v>
      </c>
    </row>
    <row r="49" spans="1:3" s="3" customFormat="1" ht="60" customHeight="1">
      <c r="A49" s="139" t="s">
        <v>433</v>
      </c>
      <c r="B49" s="69" t="s">
        <v>39</v>
      </c>
      <c r="C49" s="76">
        <f>C50</f>
        <v>43</v>
      </c>
    </row>
    <row r="50" spans="1:3" ht="58.5" customHeight="1">
      <c r="A50" s="141" t="s">
        <v>434</v>
      </c>
      <c r="B50" s="62" t="s">
        <v>39</v>
      </c>
      <c r="C50" s="77">
        <v>43</v>
      </c>
    </row>
    <row r="51" spans="1:3" s="1" customFormat="1" ht="36">
      <c r="A51" s="138" t="s">
        <v>435</v>
      </c>
      <c r="B51" s="64" t="s">
        <v>436</v>
      </c>
      <c r="C51" s="73">
        <f>C52+C59+C62</f>
        <v>1964.9</v>
      </c>
    </row>
    <row r="52" spans="1:3" s="1" customFormat="1" ht="72.75" customHeight="1">
      <c r="A52" s="138" t="s">
        <v>438</v>
      </c>
      <c r="B52" s="64" t="s">
        <v>76</v>
      </c>
      <c r="C52" s="73">
        <f>C53+C56</f>
        <v>1889.9</v>
      </c>
    </row>
    <row r="53" spans="1:3" s="3" customFormat="1" ht="60">
      <c r="A53" s="139" t="s">
        <v>437</v>
      </c>
      <c r="B53" s="61" t="s">
        <v>439</v>
      </c>
      <c r="C53" s="76">
        <f>C55</f>
        <v>80.3</v>
      </c>
    </row>
    <row r="54" spans="1:3" s="3" customFormat="1" ht="72">
      <c r="A54" s="140" t="s">
        <v>193</v>
      </c>
      <c r="B54" s="62" t="s">
        <v>440</v>
      </c>
      <c r="C54" s="76">
        <f>C55</f>
        <v>80.3</v>
      </c>
    </row>
    <row r="55" spans="1:3" s="4" customFormat="1" ht="63.75" customHeight="1">
      <c r="A55" s="140" t="s">
        <v>194</v>
      </c>
      <c r="B55" s="62" t="s">
        <v>440</v>
      </c>
      <c r="C55" s="77">
        <f>120.3-40</f>
        <v>80.3</v>
      </c>
    </row>
    <row r="56" spans="1:3" s="3" customFormat="1" ht="36">
      <c r="A56" s="143" t="s">
        <v>386</v>
      </c>
      <c r="B56" s="292" t="s">
        <v>382</v>
      </c>
      <c r="C56" s="83">
        <f>C58</f>
        <v>1809.6000000000001</v>
      </c>
    </row>
    <row r="57" spans="1:3" s="3" customFormat="1" ht="24">
      <c r="A57" s="293" t="s">
        <v>384</v>
      </c>
      <c r="B57" s="294" t="s">
        <v>383</v>
      </c>
      <c r="C57" s="295">
        <f>C58</f>
        <v>1809.6000000000001</v>
      </c>
    </row>
    <row r="58" spans="1:3" s="4" customFormat="1" ht="24">
      <c r="A58" s="293" t="s">
        <v>385</v>
      </c>
      <c r="B58" s="294" t="s">
        <v>383</v>
      </c>
      <c r="C58" s="296">
        <f>1600+61.4+148.2</f>
        <v>1809.6000000000001</v>
      </c>
    </row>
    <row r="59" spans="1:3" s="3" customFormat="1" ht="48" outlineLevel="1">
      <c r="A59" s="139" t="s">
        <v>52</v>
      </c>
      <c r="B59" s="61" t="s">
        <v>53</v>
      </c>
      <c r="C59" s="76">
        <f>C61</f>
        <v>8</v>
      </c>
    </row>
    <row r="60" spans="1:3" s="3" customFormat="1" ht="36" outlineLevel="1">
      <c r="A60" s="140" t="s">
        <v>94</v>
      </c>
      <c r="B60" s="62" t="s">
        <v>54</v>
      </c>
      <c r="C60" s="76">
        <f>C61</f>
        <v>8</v>
      </c>
    </row>
    <row r="61" spans="1:3" s="4" customFormat="1" ht="36" outlineLevel="1">
      <c r="A61" s="140" t="s">
        <v>55</v>
      </c>
      <c r="B61" s="62" t="s">
        <v>54</v>
      </c>
      <c r="C61" s="77">
        <v>8</v>
      </c>
    </row>
    <row r="62" spans="1:3" s="4" customFormat="1" ht="72">
      <c r="A62" s="139" t="s">
        <v>95</v>
      </c>
      <c r="B62" s="61" t="s">
        <v>77</v>
      </c>
      <c r="C62" s="76">
        <f>C63</f>
        <v>67</v>
      </c>
    </row>
    <row r="63" spans="1:3" s="4" customFormat="1" ht="60.75" customHeight="1">
      <c r="A63" s="140" t="s">
        <v>96</v>
      </c>
      <c r="B63" s="68" t="s">
        <v>83</v>
      </c>
      <c r="C63" s="76">
        <f>C64</f>
        <v>67</v>
      </c>
    </row>
    <row r="64" spans="1:3" s="4" customFormat="1" ht="62.25" customHeight="1">
      <c r="A64" s="140" t="s">
        <v>199</v>
      </c>
      <c r="B64" s="68" t="s">
        <v>83</v>
      </c>
      <c r="C64" s="77">
        <f>45+22</f>
        <v>67</v>
      </c>
    </row>
    <row r="65" spans="1:3" s="4" customFormat="1" ht="22.5" customHeight="1">
      <c r="A65" s="138" t="s">
        <v>7</v>
      </c>
      <c r="B65" s="65" t="s">
        <v>6</v>
      </c>
      <c r="C65" s="77">
        <f>C66</f>
        <v>10</v>
      </c>
    </row>
    <row r="66" spans="1:3" s="4" customFormat="1" ht="25.5" customHeight="1">
      <c r="A66" s="141" t="s">
        <v>10</v>
      </c>
      <c r="B66" s="307" t="s">
        <v>8</v>
      </c>
      <c r="C66" s="77">
        <f>C67</f>
        <v>10</v>
      </c>
    </row>
    <row r="67" spans="1:3" s="4" customFormat="1" ht="24.75" customHeight="1">
      <c r="A67" s="306" t="s">
        <v>9</v>
      </c>
      <c r="B67" s="301" t="s">
        <v>8</v>
      </c>
      <c r="C67" s="77">
        <v>10</v>
      </c>
    </row>
    <row r="68" spans="1:3" s="1" customFormat="1" ht="24">
      <c r="A68" s="138" t="s">
        <v>107</v>
      </c>
      <c r="B68" s="64" t="s">
        <v>468</v>
      </c>
      <c r="C68" s="207">
        <f>C71+C74+C76+C78</f>
        <v>2701.2000000000003</v>
      </c>
    </row>
    <row r="69" spans="1:3" s="1" customFormat="1" ht="24" hidden="1" outlineLevel="1">
      <c r="A69" s="141" t="s">
        <v>234</v>
      </c>
      <c r="B69" s="170" t="s">
        <v>235</v>
      </c>
      <c r="C69" s="205">
        <f>C70</f>
        <v>0</v>
      </c>
    </row>
    <row r="70" spans="1:3" s="1" customFormat="1" ht="25.5" customHeight="1" hidden="1" outlineLevel="1">
      <c r="A70" s="141" t="s">
        <v>232</v>
      </c>
      <c r="B70" s="70" t="s">
        <v>231</v>
      </c>
      <c r="C70" s="205">
        <f>C71</f>
        <v>0</v>
      </c>
    </row>
    <row r="71" spans="1:3" s="1" customFormat="1" ht="24.75" customHeight="1" hidden="1" outlineLevel="1">
      <c r="A71" s="140" t="s">
        <v>233</v>
      </c>
      <c r="B71" s="68" t="s">
        <v>231</v>
      </c>
      <c r="C71" s="206"/>
    </row>
    <row r="72" spans="1:3" s="1" customFormat="1" ht="58.5" customHeight="1" hidden="1" outlineLevel="1">
      <c r="A72" s="141" t="s">
        <v>106</v>
      </c>
      <c r="B72" s="70" t="s">
        <v>108</v>
      </c>
      <c r="C72" s="78">
        <f>C73</f>
        <v>2686.4</v>
      </c>
    </row>
    <row r="73" spans="1:3" s="1" customFormat="1" ht="72" collapsed="1">
      <c r="A73" s="140" t="s">
        <v>195</v>
      </c>
      <c r="B73" s="62" t="s">
        <v>71</v>
      </c>
      <c r="C73" s="78">
        <f>C74</f>
        <v>2686.4</v>
      </c>
    </row>
    <row r="74" spans="1:3" s="4" customFormat="1" ht="72">
      <c r="A74" s="140" t="s">
        <v>200</v>
      </c>
      <c r="B74" s="62" t="s">
        <v>71</v>
      </c>
      <c r="C74" s="77">
        <f>551+2051.4+84</f>
        <v>2686.4</v>
      </c>
    </row>
    <row r="75" spans="1:3" s="4" customFormat="1" ht="38.25" customHeight="1">
      <c r="A75" s="140" t="s">
        <v>236</v>
      </c>
      <c r="B75" s="62" t="s">
        <v>72</v>
      </c>
      <c r="C75" s="206">
        <f>C76</f>
        <v>14.8</v>
      </c>
    </row>
    <row r="76" spans="1:3" s="4" customFormat="1" ht="38.25" customHeight="1">
      <c r="A76" s="140" t="s">
        <v>230</v>
      </c>
      <c r="B76" s="62" t="s">
        <v>72</v>
      </c>
      <c r="C76" s="206">
        <v>14.8</v>
      </c>
    </row>
    <row r="77" spans="1:3" s="4" customFormat="1" ht="48.75" customHeight="1" hidden="1" outlineLevel="1" collapsed="1">
      <c r="A77" s="140" t="s">
        <v>223</v>
      </c>
      <c r="B77" s="62" t="s">
        <v>224</v>
      </c>
      <c r="C77" s="206">
        <f>C78</f>
        <v>0</v>
      </c>
    </row>
    <row r="78" spans="1:3" s="4" customFormat="1" ht="48" customHeight="1" hidden="1" outlineLevel="1">
      <c r="A78" s="140" t="s">
        <v>225</v>
      </c>
      <c r="B78" s="62" t="s">
        <v>224</v>
      </c>
      <c r="C78" s="206"/>
    </row>
    <row r="79" spans="1:3" s="1" customFormat="1" ht="24" collapsed="1">
      <c r="A79" s="138" t="s">
        <v>46</v>
      </c>
      <c r="B79" s="65" t="s">
        <v>73</v>
      </c>
      <c r="C79" s="73">
        <f>C85+C82</f>
        <v>15.399999999999999</v>
      </c>
    </row>
    <row r="80" spans="1:3" s="1" customFormat="1" ht="36.75" customHeight="1">
      <c r="A80" s="142" t="s">
        <v>568</v>
      </c>
      <c r="B80" s="302" t="s">
        <v>567</v>
      </c>
      <c r="C80" s="77">
        <f>C81</f>
        <v>2.2</v>
      </c>
    </row>
    <row r="81" spans="1:3" s="1" customFormat="1" ht="48.75" customHeight="1">
      <c r="A81" s="304" t="s">
        <v>569</v>
      </c>
      <c r="B81" s="305" t="s">
        <v>0</v>
      </c>
      <c r="C81" s="77">
        <f>C82</f>
        <v>2.2</v>
      </c>
    </row>
    <row r="82" spans="1:3" s="1" customFormat="1" ht="48.75" customHeight="1">
      <c r="A82" s="293" t="s">
        <v>1</v>
      </c>
      <c r="B82" s="301" t="s">
        <v>0</v>
      </c>
      <c r="C82" s="77">
        <v>2.2</v>
      </c>
    </row>
    <row r="83" spans="1:3" s="1" customFormat="1" ht="36">
      <c r="A83" s="140" t="s">
        <v>4</v>
      </c>
      <c r="B83" s="305" t="s">
        <v>2</v>
      </c>
      <c r="C83" s="77">
        <f>C84</f>
        <v>13.2</v>
      </c>
    </row>
    <row r="84" spans="1:3" s="1" customFormat="1" ht="49.5" customHeight="1">
      <c r="A84" s="140" t="s">
        <v>4</v>
      </c>
      <c r="B84" s="303" t="s">
        <v>3</v>
      </c>
      <c r="C84" s="77">
        <f>C85</f>
        <v>13.2</v>
      </c>
    </row>
    <row r="85" spans="1:3" s="4" customFormat="1" ht="48" customHeight="1">
      <c r="A85" s="140" t="s">
        <v>5</v>
      </c>
      <c r="B85" s="303" t="s">
        <v>3</v>
      </c>
      <c r="C85" s="77">
        <v>13.2</v>
      </c>
    </row>
    <row r="86" spans="1:3" s="1" customFormat="1" ht="24" hidden="1" outlineLevel="1">
      <c r="A86" s="138" t="s">
        <v>48</v>
      </c>
      <c r="B86" s="65" t="s">
        <v>49</v>
      </c>
      <c r="C86" s="73">
        <f>C87</f>
        <v>0</v>
      </c>
    </row>
    <row r="87" spans="1:3" s="4" customFormat="1" ht="24" hidden="1" outlineLevel="1">
      <c r="A87" s="140" t="s">
        <v>50</v>
      </c>
      <c r="B87" s="63" t="s">
        <v>51</v>
      </c>
      <c r="C87" s="77"/>
    </row>
    <row r="88" spans="1:3" s="1" customFormat="1" ht="24" collapsed="1">
      <c r="A88" s="138" t="s">
        <v>441</v>
      </c>
      <c r="B88" s="65" t="s">
        <v>442</v>
      </c>
      <c r="C88" s="297">
        <f>C89+C107+C110</f>
        <v>2021.294</v>
      </c>
    </row>
    <row r="89" spans="1:3" s="1" customFormat="1" ht="24">
      <c r="A89" s="138" t="s">
        <v>443</v>
      </c>
      <c r="B89" s="65" t="s">
        <v>454</v>
      </c>
      <c r="C89" s="297">
        <f>C90+C93+C99+C101+C96</f>
        <v>1825.094</v>
      </c>
    </row>
    <row r="90" spans="1:3" s="3" customFormat="1" ht="15" customHeight="1">
      <c r="A90" s="139" t="s">
        <v>444</v>
      </c>
      <c r="B90" s="169" t="s">
        <v>465</v>
      </c>
      <c r="C90" s="76">
        <f>C92</f>
        <v>998.3</v>
      </c>
    </row>
    <row r="91" spans="1:3" s="3" customFormat="1" ht="24.75" customHeight="1">
      <c r="A91" s="140" t="s">
        <v>103</v>
      </c>
      <c r="B91" s="63" t="s">
        <v>466</v>
      </c>
      <c r="C91" s="77">
        <f>C92</f>
        <v>998.3</v>
      </c>
    </row>
    <row r="92" spans="1:3" s="4" customFormat="1" ht="24">
      <c r="A92" s="140" t="s">
        <v>445</v>
      </c>
      <c r="B92" s="63" t="s">
        <v>466</v>
      </c>
      <c r="C92" s="77">
        <v>998.3</v>
      </c>
    </row>
    <row r="93" spans="1:3" s="3" customFormat="1" ht="24" hidden="1" outlineLevel="1">
      <c r="A93" s="139" t="s">
        <v>446</v>
      </c>
      <c r="B93" s="171" t="s">
        <v>447</v>
      </c>
      <c r="C93" s="74">
        <f>C95</f>
        <v>0</v>
      </c>
    </row>
    <row r="94" spans="1:3" s="3" customFormat="1" ht="24" hidden="1" outlineLevel="1">
      <c r="A94" s="140" t="s">
        <v>104</v>
      </c>
      <c r="B94" s="172" t="s">
        <v>449</v>
      </c>
      <c r="C94" s="74">
        <f>C95</f>
        <v>0</v>
      </c>
    </row>
    <row r="95" spans="1:3" s="4" customFormat="1" ht="24" hidden="1" outlineLevel="1">
      <c r="A95" s="140" t="s">
        <v>448</v>
      </c>
      <c r="B95" s="172" t="s">
        <v>449</v>
      </c>
      <c r="C95" s="75"/>
    </row>
    <row r="96" spans="1:3" s="3" customFormat="1" ht="71.25" customHeight="1" hidden="1" outlineLevel="1">
      <c r="A96" s="139" t="s">
        <v>84</v>
      </c>
      <c r="B96" s="171" t="s">
        <v>74</v>
      </c>
      <c r="C96" s="80">
        <f>C98</f>
        <v>0</v>
      </c>
    </row>
    <row r="97" spans="1:3" s="3" customFormat="1" ht="60" hidden="1" outlineLevel="1">
      <c r="A97" s="140" t="s">
        <v>105</v>
      </c>
      <c r="B97" s="172" t="s">
        <v>75</v>
      </c>
      <c r="C97" s="80">
        <f>C98</f>
        <v>0</v>
      </c>
    </row>
    <row r="98" spans="1:3" s="4" customFormat="1" ht="63" customHeight="1" hidden="1" outlineLevel="1">
      <c r="A98" s="140" t="s">
        <v>467</v>
      </c>
      <c r="B98" s="172" t="s">
        <v>75</v>
      </c>
      <c r="C98" s="81"/>
    </row>
    <row r="99" spans="1:3" s="3" customFormat="1" ht="24" collapsed="1">
      <c r="A99" s="139" t="s">
        <v>450</v>
      </c>
      <c r="B99" s="171" t="s">
        <v>451</v>
      </c>
      <c r="C99" s="74">
        <f>C100</f>
        <v>678.894</v>
      </c>
    </row>
    <row r="100" spans="1:3" s="4" customFormat="1" ht="24">
      <c r="A100" s="140" t="s">
        <v>452</v>
      </c>
      <c r="B100" s="172" t="s">
        <v>453</v>
      </c>
      <c r="C100" s="81">
        <f>4.5+928.426-254.032</f>
        <v>678.894</v>
      </c>
    </row>
    <row r="101" spans="1:3" s="3" customFormat="1" ht="24">
      <c r="A101" s="139" t="s">
        <v>455</v>
      </c>
      <c r="B101" s="171" t="s">
        <v>85</v>
      </c>
      <c r="C101" s="76">
        <f>C102+C106</f>
        <v>147.89999999999998</v>
      </c>
    </row>
    <row r="102" spans="1:3" s="5" customFormat="1" ht="35.25" customHeight="1">
      <c r="A102" s="141" t="s">
        <v>456</v>
      </c>
      <c r="B102" s="173" t="s">
        <v>457</v>
      </c>
      <c r="C102" s="78">
        <f>C104</f>
        <v>144.7</v>
      </c>
    </row>
    <row r="103" spans="1:3" s="5" customFormat="1" ht="34.5" customHeight="1">
      <c r="A103" s="140" t="s">
        <v>102</v>
      </c>
      <c r="B103" s="172" t="s">
        <v>459</v>
      </c>
      <c r="C103" s="78">
        <f>C104</f>
        <v>144.7</v>
      </c>
    </row>
    <row r="104" spans="1:3" s="4" customFormat="1" ht="36.75" customHeight="1">
      <c r="A104" s="140" t="s">
        <v>458</v>
      </c>
      <c r="B104" s="172" t="s">
        <v>459</v>
      </c>
      <c r="C104" s="77">
        <v>144.7</v>
      </c>
    </row>
    <row r="105" spans="1:3" s="4" customFormat="1" ht="34.5" customHeight="1">
      <c r="A105" s="142" t="s">
        <v>101</v>
      </c>
      <c r="B105" s="174" t="s">
        <v>176</v>
      </c>
      <c r="C105" s="82">
        <f>C106</f>
        <v>3.2</v>
      </c>
    </row>
    <row r="106" spans="1:3" s="4" customFormat="1" ht="36.75" customHeight="1">
      <c r="A106" s="142" t="s">
        <v>91</v>
      </c>
      <c r="B106" s="174" t="s">
        <v>176</v>
      </c>
      <c r="C106" s="82">
        <v>3.2</v>
      </c>
    </row>
    <row r="107" spans="1:3" s="3" customFormat="1" ht="17.25" customHeight="1">
      <c r="A107" s="143" t="s">
        <v>147</v>
      </c>
      <c r="B107" s="66" t="s">
        <v>148</v>
      </c>
      <c r="C107" s="83">
        <f>C109</f>
        <v>196.2</v>
      </c>
    </row>
    <row r="108" spans="1:3" s="4" customFormat="1" ht="17.25" customHeight="1">
      <c r="A108" s="142" t="s">
        <v>557</v>
      </c>
      <c r="B108" s="67" t="s">
        <v>150</v>
      </c>
      <c r="C108" s="82">
        <f>C109</f>
        <v>196.2</v>
      </c>
    </row>
    <row r="109" spans="1:3" s="4" customFormat="1" ht="18.75" customHeight="1" thickBot="1">
      <c r="A109" s="142" t="s">
        <v>556</v>
      </c>
      <c r="B109" s="67" t="s">
        <v>150</v>
      </c>
      <c r="C109" s="82">
        <f>10+186.2</f>
        <v>196.2</v>
      </c>
    </row>
    <row r="110" spans="1:3" s="4" customFormat="1" ht="34.5" customHeight="1" hidden="1" outlineLevel="1">
      <c r="A110" s="143" t="s">
        <v>248</v>
      </c>
      <c r="B110" s="218" t="s">
        <v>515</v>
      </c>
      <c r="C110" s="76">
        <f>C111</f>
        <v>0</v>
      </c>
    </row>
    <row r="111" spans="1:3" s="4" customFormat="1" ht="24" customHeight="1" hidden="1" outlineLevel="1">
      <c r="A111" s="140" t="s">
        <v>250</v>
      </c>
      <c r="B111" s="68" t="s">
        <v>249</v>
      </c>
      <c r="C111" s="77">
        <f>C112</f>
        <v>0</v>
      </c>
    </row>
    <row r="112" spans="1:3" s="4" customFormat="1" ht="24" customHeight="1" hidden="1" outlineLevel="1" thickBot="1">
      <c r="A112" s="142" t="s">
        <v>251</v>
      </c>
      <c r="B112" s="219" t="s">
        <v>249</v>
      </c>
      <c r="C112" s="82"/>
    </row>
    <row r="113" spans="1:3" s="13" customFormat="1" ht="19.5" customHeight="1" collapsed="1" thickBot="1">
      <c r="A113" s="144"/>
      <c r="B113" s="22" t="s">
        <v>460</v>
      </c>
      <c r="C113" s="223">
        <f>C88+C13</f>
        <v>13248.394</v>
      </c>
    </row>
  </sheetData>
  <sheetProtection/>
  <mergeCells count="9">
    <mergeCell ref="A10:C10"/>
    <mergeCell ref="A8:C8"/>
    <mergeCell ref="A9:C9"/>
    <mergeCell ref="A7:C7"/>
    <mergeCell ref="B5:C5"/>
    <mergeCell ref="B1:C1"/>
    <mergeCell ref="B2:C2"/>
    <mergeCell ref="B3:C3"/>
    <mergeCell ref="B4:C4"/>
  </mergeCells>
  <printOptions/>
  <pageMargins left="0.45" right="0.33" top="0.33" bottom="0.59" header="0.74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6" sqref="A6:C6"/>
    </sheetView>
  </sheetViews>
  <sheetFormatPr defaultColWidth="9.00390625" defaultRowHeight="12.75" outlineLevelRow="1"/>
  <cols>
    <col min="1" max="1" width="90.00390625" style="26" customWidth="1"/>
    <col min="2" max="2" width="6.25390625" style="28" customWidth="1"/>
    <col min="3" max="3" width="7.625" style="27" customWidth="1"/>
  </cols>
  <sheetData>
    <row r="1" spans="1:4" ht="12.75" customHeight="1">
      <c r="A1" s="312"/>
      <c r="B1" s="313"/>
      <c r="C1" s="312" t="s">
        <v>296</v>
      </c>
      <c r="D1" s="313"/>
    </row>
    <row r="2" spans="1:4" ht="12.75" customHeight="1">
      <c r="A2" s="312" t="s">
        <v>400</v>
      </c>
      <c r="B2" s="313"/>
      <c r="C2" s="313"/>
      <c r="D2" s="313"/>
    </row>
    <row r="3" spans="1:4" ht="12.75" customHeight="1">
      <c r="A3" s="312"/>
      <c r="B3" s="313"/>
      <c r="C3" s="312" t="s">
        <v>398</v>
      </c>
      <c r="D3" s="313"/>
    </row>
    <row r="4" spans="1:4" ht="12.75">
      <c r="A4" s="312"/>
      <c r="B4" s="313"/>
      <c r="C4" s="308" t="s">
        <v>550</v>
      </c>
      <c r="D4" s="309"/>
    </row>
    <row r="5" spans="1:4" ht="12.75">
      <c r="A5" s="18"/>
      <c r="B5" s="317" t="s">
        <v>11</v>
      </c>
      <c r="C5" s="318"/>
      <c r="D5" s="318"/>
    </row>
    <row r="6" spans="1:3" ht="12.75">
      <c r="A6" s="319" t="s">
        <v>379</v>
      </c>
      <c r="B6" s="319"/>
      <c r="C6" s="319"/>
    </row>
    <row r="7" spans="1:3" ht="12.75">
      <c r="A7" s="319" t="s">
        <v>380</v>
      </c>
      <c r="B7" s="319"/>
      <c r="C7" s="319"/>
    </row>
    <row r="8" spans="1:3" s="1" customFormat="1" ht="12.75">
      <c r="A8" s="319"/>
      <c r="B8" s="319"/>
      <c r="C8" s="319"/>
    </row>
    <row r="10" spans="1:4" ht="25.5">
      <c r="A10" s="41" t="s">
        <v>470</v>
      </c>
      <c r="B10" s="41" t="s">
        <v>175</v>
      </c>
      <c r="C10" s="85" t="s">
        <v>157</v>
      </c>
      <c r="D10" s="41" t="s">
        <v>159</v>
      </c>
    </row>
    <row r="11" spans="1:4" ht="12.75">
      <c r="A11" s="36">
        <v>1</v>
      </c>
      <c r="B11" s="41">
        <v>2</v>
      </c>
      <c r="C11" s="85">
        <v>3</v>
      </c>
      <c r="D11" s="41">
        <v>6</v>
      </c>
    </row>
    <row r="12" spans="1:4" ht="12.75">
      <c r="A12" s="249" t="s">
        <v>473</v>
      </c>
      <c r="B12" s="85" t="s">
        <v>474</v>
      </c>
      <c r="C12" s="85" t="s">
        <v>474</v>
      </c>
      <c r="D12" s="289">
        <f>D13+D18+D20+D23+D27+D30+D33+D37+D40+D35</f>
        <v>14852.838000000003</v>
      </c>
    </row>
    <row r="13" spans="1:4" ht="12.75">
      <c r="A13" s="31" t="s">
        <v>477</v>
      </c>
      <c r="B13" s="32" t="s">
        <v>478</v>
      </c>
      <c r="C13" s="32" t="s">
        <v>474</v>
      </c>
      <c r="D13" s="37">
        <f>D14+D15+D17+D16</f>
        <v>10003.84</v>
      </c>
    </row>
    <row r="14" spans="1:4" ht="12.75">
      <c r="A14" s="31" t="s">
        <v>516</v>
      </c>
      <c r="B14" s="32" t="s">
        <v>478</v>
      </c>
      <c r="C14" s="32" t="s">
        <v>480</v>
      </c>
      <c r="D14" s="33">
        <v>725.3</v>
      </c>
    </row>
    <row r="15" spans="1:4" ht="25.5">
      <c r="A15" s="88" t="s">
        <v>482</v>
      </c>
      <c r="B15" s="32" t="s">
        <v>478</v>
      </c>
      <c r="C15" s="32" t="s">
        <v>483</v>
      </c>
      <c r="D15" s="37">
        <v>2236.7</v>
      </c>
    </row>
    <row r="16" spans="1:4" ht="12.75">
      <c r="A16" s="30" t="s">
        <v>152</v>
      </c>
      <c r="B16" s="32" t="s">
        <v>478</v>
      </c>
      <c r="C16" s="32" t="s">
        <v>65</v>
      </c>
      <c r="D16" s="37">
        <v>10</v>
      </c>
    </row>
    <row r="17" spans="1:4" ht="12.75">
      <c r="A17" s="31" t="s">
        <v>484</v>
      </c>
      <c r="B17" s="32" t="s">
        <v>478</v>
      </c>
      <c r="C17" s="32" t="s">
        <v>59</v>
      </c>
      <c r="D17" s="37">
        <f>5601.44+1430.4</f>
        <v>7031.84</v>
      </c>
    </row>
    <row r="18" spans="1:4" ht="12.75">
      <c r="A18" s="246" t="s">
        <v>486</v>
      </c>
      <c r="B18" s="247" t="s">
        <v>480</v>
      </c>
      <c r="C18" s="247" t="s">
        <v>474</v>
      </c>
      <c r="D18" s="248">
        <f>D19</f>
        <v>144.7</v>
      </c>
    </row>
    <row r="19" spans="1:4" ht="12.75">
      <c r="A19" s="31" t="s">
        <v>487</v>
      </c>
      <c r="B19" s="32" t="s">
        <v>480</v>
      </c>
      <c r="C19" s="32" t="s">
        <v>488</v>
      </c>
      <c r="D19" s="37">
        <v>144.7</v>
      </c>
    </row>
    <row r="20" spans="1:4" ht="12.75">
      <c r="A20" s="31" t="s">
        <v>489</v>
      </c>
      <c r="B20" s="32" t="s">
        <v>488</v>
      </c>
      <c r="C20" s="32" t="s">
        <v>474</v>
      </c>
      <c r="D20" s="37">
        <f>D21+D22</f>
        <v>74.6</v>
      </c>
    </row>
    <row r="21" spans="1:4" ht="11.25" customHeight="1">
      <c r="A21" s="178" t="s">
        <v>60</v>
      </c>
      <c r="B21" s="32" t="s">
        <v>488</v>
      </c>
      <c r="C21" s="32" t="s">
        <v>490</v>
      </c>
      <c r="D21" s="37">
        <v>74.6</v>
      </c>
    </row>
    <row r="22" spans="1:4" ht="12.75" hidden="1" outlineLevel="1">
      <c r="A22" s="31" t="s">
        <v>491</v>
      </c>
      <c r="B22" s="32" t="s">
        <v>488</v>
      </c>
      <c r="C22" s="32" t="s">
        <v>492</v>
      </c>
      <c r="D22" s="37">
        <v>0</v>
      </c>
    </row>
    <row r="23" spans="1:4" ht="12.75" collapsed="1">
      <c r="A23" s="31" t="s">
        <v>62</v>
      </c>
      <c r="B23" s="32" t="s">
        <v>483</v>
      </c>
      <c r="C23" s="32" t="s">
        <v>474</v>
      </c>
      <c r="D23" s="37">
        <f>D25+D26+D24</f>
        <v>243.2</v>
      </c>
    </row>
    <row r="24" spans="1:4" ht="12.75">
      <c r="A24" s="31" t="s">
        <v>226</v>
      </c>
      <c r="B24" s="32" t="s">
        <v>483</v>
      </c>
      <c r="C24" s="32" t="s">
        <v>478</v>
      </c>
      <c r="D24" s="33">
        <v>43.6</v>
      </c>
    </row>
    <row r="25" spans="1:4" ht="12.75">
      <c r="A25" s="31" t="s">
        <v>203</v>
      </c>
      <c r="B25" s="32" t="s">
        <v>483</v>
      </c>
      <c r="C25" s="32" t="s">
        <v>490</v>
      </c>
      <c r="D25" s="33">
        <v>170</v>
      </c>
    </row>
    <row r="26" spans="1:4" ht="12.75">
      <c r="A26" s="31" t="s">
        <v>61</v>
      </c>
      <c r="B26" s="32" t="s">
        <v>483</v>
      </c>
      <c r="C26" s="32" t="s">
        <v>63</v>
      </c>
      <c r="D26" s="37">
        <v>29.6</v>
      </c>
    </row>
    <row r="27" spans="1:4" ht="12.75">
      <c r="A27" s="31" t="s">
        <v>493</v>
      </c>
      <c r="B27" s="32" t="s">
        <v>494</v>
      </c>
      <c r="C27" s="32" t="s">
        <v>474</v>
      </c>
      <c r="D27" s="288">
        <f>D28+D29</f>
        <v>2633.044</v>
      </c>
    </row>
    <row r="28" spans="1:4" ht="12.75">
      <c r="A28" s="31" t="s">
        <v>495</v>
      </c>
      <c r="B28" s="32" t="s">
        <v>494</v>
      </c>
      <c r="C28" s="32" t="s">
        <v>478</v>
      </c>
      <c r="D28" s="37">
        <v>1193</v>
      </c>
    </row>
    <row r="29" spans="1:4" ht="12.75">
      <c r="A29" s="31" t="s">
        <v>396</v>
      </c>
      <c r="B29" s="32" t="s">
        <v>494</v>
      </c>
      <c r="C29" s="32" t="s">
        <v>488</v>
      </c>
      <c r="D29" s="288">
        <v>1440.044</v>
      </c>
    </row>
    <row r="30" spans="1:4" ht="12.75">
      <c r="A30" s="31" t="s">
        <v>28</v>
      </c>
      <c r="B30" s="32" t="s">
        <v>29</v>
      </c>
      <c r="C30" s="32" t="s">
        <v>474</v>
      </c>
      <c r="D30" s="37">
        <f>D32+D31</f>
        <v>77.5</v>
      </c>
    </row>
    <row r="31" spans="1:4" ht="12.75">
      <c r="A31" s="31" t="s">
        <v>238</v>
      </c>
      <c r="B31" s="32" t="s">
        <v>29</v>
      </c>
      <c r="C31" s="32" t="s">
        <v>494</v>
      </c>
      <c r="D31" s="37">
        <v>16.5</v>
      </c>
    </row>
    <row r="32" spans="1:4" ht="12.75">
      <c r="A32" s="31" t="s">
        <v>30</v>
      </c>
      <c r="B32" s="32" t="s">
        <v>29</v>
      </c>
      <c r="C32" s="32" t="s">
        <v>29</v>
      </c>
      <c r="D32" s="37">
        <v>61</v>
      </c>
    </row>
    <row r="33" spans="1:4" ht="12.75">
      <c r="A33" s="38" t="s">
        <v>64</v>
      </c>
      <c r="B33" s="32" t="s">
        <v>31</v>
      </c>
      <c r="C33" s="32" t="s">
        <v>474</v>
      </c>
      <c r="D33" s="37">
        <f>D34</f>
        <v>398.7</v>
      </c>
    </row>
    <row r="34" spans="1:4" ht="12.75">
      <c r="A34" s="38" t="s">
        <v>32</v>
      </c>
      <c r="B34" s="32" t="s">
        <v>31</v>
      </c>
      <c r="C34" s="32" t="s">
        <v>478</v>
      </c>
      <c r="D34" s="37">
        <v>398.7</v>
      </c>
    </row>
    <row r="35" spans="1:4" ht="12.75">
      <c r="A35" s="176" t="s">
        <v>239</v>
      </c>
      <c r="B35" s="216" t="s">
        <v>492</v>
      </c>
      <c r="C35" s="216" t="s">
        <v>474</v>
      </c>
      <c r="D35" s="33">
        <f>D36</f>
        <v>12.66</v>
      </c>
    </row>
    <row r="36" spans="1:4" ht="12.75">
      <c r="A36" s="176" t="s">
        <v>240</v>
      </c>
      <c r="B36" s="216" t="s">
        <v>492</v>
      </c>
      <c r="C36" s="216" t="s">
        <v>478</v>
      </c>
      <c r="D36" s="33">
        <v>12.66</v>
      </c>
    </row>
    <row r="37" spans="1:4" ht="12.75">
      <c r="A37" s="31" t="s">
        <v>66</v>
      </c>
      <c r="B37" s="32" t="s">
        <v>65</v>
      </c>
      <c r="C37" s="32" t="s">
        <v>474</v>
      </c>
      <c r="D37" s="288">
        <f>D38</f>
        <v>1264.594</v>
      </c>
    </row>
    <row r="38" spans="1:4" ht="12.75">
      <c r="A38" s="31" t="s">
        <v>67</v>
      </c>
      <c r="B38" s="32" t="s">
        <v>65</v>
      </c>
      <c r="C38" s="32" t="s">
        <v>480</v>
      </c>
      <c r="D38" s="288">
        <v>1264.594</v>
      </c>
    </row>
    <row r="39" spans="1:4" ht="12.75" hidden="1" outlineLevel="1">
      <c r="A39" s="31" t="s">
        <v>246</v>
      </c>
      <c r="B39" s="32" t="s">
        <v>65</v>
      </c>
      <c r="C39" s="32" t="s">
        <v>480</v>
      </c>
      <c r="D39" s="33">
        <v>0</v>
      </c>
    </row>
    <row r="40" ht="12.75" collapsed="1"/>
  </sheetData>
  <sheetProtection/>
  <mergeCells count="11">
    <mergeCell ref="A8:C8"/>
    <mergeCell ref="A7:C7"/>
    <mergeCell ref="A1:B1"/>
    <mergeCell ref="A3:B3"/>
    <mergeCell ref="A4:B4"/>
    <mergeCell ref="C4:D4"/>
    <mergeCell ref="A2:D2"/>
    <mergeCell ref="C1:D1"/>
    <mergeCell ref="C3:D3"/>
    <mergeCell ref="B5:D5"/>
    <mergeCell ref="A6:C6"/>
  </mergeCells>
  <printOptions/>
  <pageMargins left="0.75" right="0.47" top="0.47" bottom="0.38" header="0.2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A5" sqref="A5:D5"/>
    </sheetView>
  </sheetViews>
  <sheetFormatPr defaultColWidth="9.00390625" defaultRowHeight="12.75" outlineLevelRow="1"/>
  <cols>
    <col min="1" max="1" width="61.125" style="0" customWidth="1"/>
  </cols>
  <sheetData>
    <row r="1" spans="1:4" ht="13.5">
      <c r="A1" s="26"/>
      <c r="B1" s="165"/>
      <c r="C1" s="165"/>
      <c r="D1" s="165" t="s">
        <v>34</v>
      </c>
    </row>
    <row r="2" spans="1:4" ht="13.5">
      <c r="A2" s="26"/>
      <c r="B2" s="165"/>
      <c r="C2" s="165"/>
      <c r="D2" s="165" t="s">
        <v>90</v>
      </c>
    </row>
    <row r="3" spans="1:4" ht="13.5">
      <c r="A3" s="26"/>
      <c r="B3" s="165"/>
      <c r="C3" s="165"/>
      <c r="D3" s="165" t="s">
        <v>550</v>
      </c>
    </row>
    <row r="4" spans="1:4" ht="13.5" outlineLevel="1">
      <c r="A4" s="26"/>
      <c r="B4" s="165"/>
      <c r="C4" s="165"/>
      <c r="D4" s="165" t="s">
        <v>11</v>
      </c>
    </row>
    <row r="5" spans="1:4" ht="12.75">
      <c r="A5" s="320"/>
      <c r="B5" s="321"/>
      <c r="C5" s="321"/>
      <c r="D5" s="321"/>
    </row>
    <row r="6" spans="1:4" ht="12.75">
      <c r="A6" s="310" t="s">
        <v>243</v>
      </c>
      <c r="B6" s="310"/>
      <c r="C6" s="310"/>
      <c r="D6" s="310"/>
    </row>
    <row r="7" spans="1:4" ht="12.75">
      <c r="A7" s="310" t="s">
        <v>244</v>
      </c>
      <c r="B7" s="310"/>
      <c r="C7" s="310"/>
      <c r="D7" s="310"/>
    </row>
    <row r="8" spans="1:4" ht="12.75">
      <c r="A8" s="310" t="s">
        <v>155</v>
      </c>
      <c r="B8" s="310"/>
      <c r="C8" s="310"/>
      <c r="D8" s="310"/>
    </row>
    <row r="9" spans="1:4" ht="12.75">
      <c r="A9" s="310" t="s">
        <v>245</v>
      </c>
      <c r="B9" s="310"/>
      <c r="C9" s="310"/>
      <c r="D9" s="310"/>
    </row>
    <row r="10" spans="1:4" ht="12.75">
      <c r="A10" s="26"/>
      <c r="B10" s="28"/>
      <c r="C10" s="27"/>
      <c r="D10" s="28"/>
    </row>
    <row r="11" spans="1:4" ht="25.5">
      <c r="A11" s="41" t="s">
        <v>470</v>
      </c>
      <c r="B11" s="41" t="s">
        <v>471</v>
      </c>
      <c r="C11" s="85" t="s">
        <v>472</v>
      </c>
      <c r="D11" s="41" t="s">
        <v>159</v>
      </c>
    </row>
    <row r="12" spans="1:4" ht="12.75">
      <c r="A12" s="36">
        <v>1</v>
      </c>
      <c r="B12" s="41">
        <v>4</v>
      </c>
      <c r="C12" s="85">
        <v>5</v>
      </c>
      <c r="D12" s="41">
        <v>6</v>
      </c>
    </row>
    <row r="13" spans="1:4" ht="12.75">
      <c r="A13" s="86" t="s">
        <v>473</v>
      </c>
      <c r="B13" s="29" t="s">
        <v>158</v>
      </c>
      <c r="C13" s="29" t="s">
        <v>476</v>
      </c>
      <c r="D13" s="220">
        <f>D14</f>
        <v>14852.838000000002</v>
      </c>
    </row>
    <row r="14" spans="1:4" ht="15" customHeight="1">
      <c r="A14" s="257" t="s">
        <v>259</v>
      </c>
      <c r="B14" s="29" t="s">
        <v>258</v>
      </c>
      <c r="C14" s="29" t="s">
        <v>476</v>
      </c>
      <c r="D14" s="256">
        <f>D15+D49+D53+D57+D64+D73+D79+D87+D98+D105+D113+D119+D123</f>
        <v>14852.838000000002</v>
      </c>
    </row>
    <row r="15" spans="1:4" ht="12.75">
      <c r="A15" s="286" t="s">
        <v>162</v>
      </c>
      <c r="B15" s="35" t="s">
        <v>260</v>
      </c>
      <c r="C15" s="35" t="s">
        <v>476</v>
      </c>
      <c r="D15" s="39">
        <f>D16+D24+D27+D47</f>
        <v>8775.900000000001</v>
      </c>
    </row>
    <row r="16" spans="1:4" ht="25.5">
      <c r="A16" s="233" t="s">
        <v>262</v>
      </c>
      <c r="B16" s="231" t="s">
        <v>261</v>
      </c>
      <c r="C16" s="231" t="s">
        <v>476</v>
      </c>
      <c r="D16" s="252">
        <f>D17+D19</f>
        <v>8510.16</v>
      </c>
    </row>
    <row r="17" spans="1:4" ht="12.75">
      <c r="A17" s="44" t="s">
        <v>538</v>
      </c>
      <c r="B17" s="32" t="s">
        <v>263</v>
      </c>
      <c r="C17" s="32" t="s">
        <v>476</v>
      </c>
      <c r="D17" s="33">
        <f>D18</f>
        <v>725.3</v>
      </c>
    </row>
    <row r="18" spans="1:4" ht="16.5" customHeight="1">
      <c r="A18" s="87" t="s">
        <v>320</v>
      </c>
      <c r="B18" s="32" t="s">
        <v>263</v>
      </c>
      <c r="C18" s="32" t="s">
        <v>347</v>
      </c>
      <c r="D18" s="33">
        <v>725.3</v>
      </c>
    </row>
    <row r="19" spans="1:4" ht="12.75">
      <c r="A19" s="44" t="s">
        <v>366</v>
      </c>
      <c r="B19" s="32" t="s">
        <v>365</v>
      </c>
      <c r="C19" s="32" t="s">
        <v>476</v>
      </c>
      <c r="D19" s="33">
        <f>D20+D21+D23+D22</f>
        <v>7784.86</v>
      </c>
    </row>
    <row r="20" spans="1:4" ht="15" customHeight="1">
      <c r="A20" s="87" t="s">
        <v>320</v>
      </c>
      <c r="B20" s="32" t="s">
        <v>365</v>
      </c>
      <c r="C20" s="32" t="s">
        <v>347</v>
      </c>
      <c r="D20" s="33">
        <f>2163.7+1030.3+12</f>
        <v>3206</v>
      </c>
    </row>
    <row r="21" spans="1:4" ht="25.5">
      <c r="A21" s="243" t="s">
        <v>324</v>
      </c>
      <c r="B21" s="32" t="s">
        <v>365</v>
      </c>
      <c r="C21" s="32" t="s">
        <v>323</v>
      </c>
      <c r="D21" s="33">
        <f>73+4290.66</f>
        <v>4363.66</v>
      </c>
    </row>
    <row r="22" spans="1:4" ht="12.75">
      <c r="A22" s="243" t="s">
        <v>213</v>
      </c>
      <c r="B22" s="32" t="s">
        <v>365</v>
      </c>
      <c r="C22" s="32" t="s">
        <v>212</v>
      </c>
      <c r="D22" s="33">
        <v>210.2</v>
      </c>
    </row>
    <row r="23" spans="1:4" ht="12.75">
      <c r="A23" s="243" t="s">
        <v>215</v>
      </c>
      <c r="B23" s="32" t="s">
        <v>365</v>
      </c>
      <c r="C23" s="32" t="s">
        <v>214</v>
      </c>
      <c r="D23" s="33">
        <v>5</v>
      </c>
    </row>
    <row r="24" spans="1:4" ht="12.75">
      <c r="A24" s="232" t="s">
        <v>152</v>
      </c>
      <c r="B24" s="35" t="s">
        <v>367</v>
      </c>
      <c r="C24" s="35" t="s">
        <v>476</v>
      </c>
      <c r="D24" s="40">
        <f>D25</f>
        <v>10</v>
      </c>
    </row>
    <row r="25" spans="1:4" ht="12.75">
      <c r="A25" s="44" t="s">
        <v>153</v>
      </c>
      <c r="B25" s="32" t="s">
        <v>368</v>
      </c>
      <c r="C25" s="32" t="s">
        <v>476</v>
      </c>
      <c r="D25" s="37">
        <f>D26</f>
        <v>10</v>
      </c>
    </row>
    <row r="26" spans="1:4" ht="12.75">
      <c r="A26" s="243" t="s">
        <v>274</v>
      </c>
      <c r="B26" s="32" t="s">
        <v>368</v>
      </c>
      <c r="C26" s="32" t="s">
        <v>273</v>
      </c>
      <c r="D26" s="37">
        <v>10</v>
      </c>
    </row>
    <row r="27" spans="1:4" ht="25.5">
      <c r="A27" s="232" t="s">
        <v>539</v>
      </c>
      <c r="B27" s="35" t="s">
        <v>341</v>
      </c>
      <c r="C27" s="35" t="s">
        <v>476</v>
      </c>
      <c r="D27" s="39">
        <f>D28+D31+D32+D36+D40+D43+D46</f>
        <v>111.03999999999999</v>
      </c>
    </row>
    <row r="28" spans="1:4" ht="25.5">
      <c r="A28" s="38" t="s">
        <v>343</v>
      </c>
      <c r="B28" s="32" t="s">
        <v>342</v>
      </c>
      <c r="C28" s="32" t="s">
        <v>476</v>
      </c>
      <c r="D28" s="37">
        <f>D29</f>
        <v>55</v>
      </c>
    </row>
    <row r="29" spans="1:4" ht="12.75">
      <c r="A29" s="38" t="s">
        <v>33</v>
      </c>
      <c r="B29" s="32" t="s">
        <v>342</v>
      </c>
      <c r="C29" s="32" t="s">
        <v>27</v>
      </c>
      <c r="D29" s="37">
        <v>55</v>
      </c>
    </row>
    <row r="30" spans="1:4" ht="25.5">
      <c r="A30" s="38" t="s">
        <v>464</v>
      </c>
      <c r="B30" s="32" t="s">
        <v>344</v>
      </c>
      <c r="C30" s="32" t="s">
        <v>476</v>
      </c>
      <c r="D30" s="37">
        <f>D31</f>
        <v>10.6</v>
      </c>
    </row>
    <row r="31" spans="1:4" ht="12.75">
      <c r="A31" s="38" t="s">
        <v>33</v>
      </c>
      <c r="B31" s="32" t="s">
        <v>344</v>
      </c>
      <c r="C31" s="32" t="s">
        <v>27</v>
      </c>
      <c r="D31" s="37">
        <v>10.6</v>
      </c>
    </row>
    <row r="32" spans="1:4" ht="110.25" customHeight="1">
      <c r="A32" s="236" t="s">
        <v>549</v>
      </c>
      <c r="B32" s="32" t="s">
        <v>345</v>
      </c>
      <c r="C32" s="32" t="s">
        <v>476</v>
      </c>
      <c r="D32" s="37">
        <f>D33</f>
        <v>18</v>
      </c>
    </row>
    <row r="33" spans="1:4" ht="12.75">
      <c r="A33" s="38" t="s">
        <v>33</v>
      </c>
      <c r="B33" s="32" t="s">
        <v>345</v>
      </c>
      <c r="C33" s="32" t="s">
        <v>27</v>
      </c>
      <c r="D33" s="37">
        <v>18</v>
      </c>
    </row>
    <row r="34" spans="1:4" ht="26.25" customHeight="1">
      <c r="A34" s="44" t="s">
        <v>370</v>
      </c>
      <c r="B34" s="32" t="s">
        <v>369</v>
      </c>
      <c r="C34" s="32" t="s">
        <v>476</v>
      </c>
      <c r="D34" s="37">
        <f>D35</f>
        <v>4.5</v>
      </c>
    </row>
    <row r="35" spans="1:4" ht="38.25">
      <c r="A35" s="44" t="s">
        <v>497</v>
      </c>
      <c r="B35" s="32" t="s">
        <v>496</v>
      </c>
      <c r="C35" s="32" t="s">
        <v>476</v>
      </c>
      <c r="D35" s="37">
        <f>D36</f>
        <v>4.5</v>
      </c>
    </row>
    <row r="36" spans="1:4" ht="24" customHeight="1">
      <c r="A36" s="243" t="s">
        <v>324</v>
      </c>
      <c r="B36" s="32" t="s">
        <v>496</v>
      </c>
      <c r="C36" s="32" t="s">
        <v>323</v>
      </c>
      <c r="D36" s="37">
        <v>4.5</v>
      </c>
    </row>
    <row r="37" spans="1:4" ht="25.5" hidden="1" outlineLevel="1">
      <c r="A37" s="44" t="s">
        <v>372</v>
      </c>
      <c r="B37" s="32" t="s">
        <v>371</v>
      </c>
      <c r="C37" s="32"/>
      <c r="D37" s="37"/>
    </row>
    <row r="38" spans="1:4" ht="25.5" customHeight="1" collapsed="1">
      <c r="A38" s="44" t="s">
        <v>376</v>
      </c>
      <c r="B38" s="32" t="s">
        <v>373</v>
      </c>
      <c r="C38" s="32" t="s">
        <v>476</v>
      </c>
      <c r="D38" s="37">
        <f>D39</f>
        <v>3.2</v>
      </c>
    </row>
    <row r="39" spans="1:4" ht="25.5">
      <c r="A39" s="44" t="s">
        <v>375</v>
      </c>
      <c r="B39" s="32" t="s">
        <v>374</v>
      </c>
      <c r="C39" s="32" t="s">
        <v>476</v>
      </c>
      <c r="D39" s="37">
        <f>D40</f>
        <v>3.2</v>
      </c>
    </row>
    <row r="40" spans="1:4" ht="25.5">
      <c r="A40" s="243" t="s">
        <v>324</v>
      </c>
      <c r="B40" s="32" t="s">
        <v>374</v>
      </c>
      <c r="C40" s="32" t="s">
        <v>323</v>
      </c>
      <c r="D40" s="37">
        <v>3.2</v>
      </c>
    </row>
    <row r="41" spans="1:4" ht="25.5">
      <c r="A41" s="44" t="s">
        <v>277</v>
      </c>
      <c r="B41" s="32" t="s">
        <v>265</v>
      </c>
      <c r="C41" s="32" t="s">
        <v>476</v>
      </c>
      <c r="D41" s="33">
        <f>D42</f>
        <v>7.08</v>
      </c>
    </row>
    <row r="42" spans="1:4" ht="12.75">
      <c r="A42" s="44" t="s">
        <v>484</v>
      </c>
      <c r="B42" s="32" t="s">
        <v>278</v>
      </c>
      <c r="C42" s="32" t="s">
        <v>476</v>
      </c>
      <c r="D42" s="33">
        <f>D43</f>
        <v>7.08</v>
      </c>
    </row>
    <row r="43" spans="1:4" ht="12.75">
      <c r="A43" s="243" t="s">
        <v>215</v>
      </c>
      <c r="B43" s="32" t="s">
        <v>278</v>
      </c>
      <c r="C43" s="32" t="s">
        <v>214</v>
      </c>
      <c r="D43" s="33">
        <v>7.08</v>
      </c>
    </row>
    <row r="44" spans="1:4" ht="12.75">
      <c r="A44" s="44" t="s">
        <v>241</v>
      </c>
      <c r="B44" s="32" t="s">
        <v>426</v>
      </c>
      <c r="C44" s="32" t="s">
        <v>476</v>
      </c>
      <c r="D44" s="33">
        <f>D45</f>
        <v>12.66</v>
      </c>
    </row>
    <row r="45" spans="1:4" ht="15" customHeight="1">
      <c r="A45" s="44" t="s">
        <v>242</v>
      </c>
      <c r="B45" s="32" t="s">
        <v>427</v>
      </c>
      <c r="C45" s="32" t="s">
        <v>476</v>
      </c>
      <c r="D45" s="33">
        <f>D46</f>
        <v>12.66</v>
      </c>
    </row>
    <row r="46" spans="1:4" ht="12.75">
      <c r="A46" s="243" t="s">
        <v>207</v>
      </c>
      <c r="B46" s="32" t="s">
        <v>427</v>
      </c>
      <c r="C46" s="32" t="s">
        <v>206</v>
      </c>
      <c r="D46" s="33">
        <v>12.66</v>
      </c>
    </row>
    <row r="47" spans="1:4" ht="36.75" customHeight="1">
      <c r="A47" s="254" t="s">
        <v>544</v>
      </c>
      <c r="B47" s="35" t="s">
        <v>264</v>
      </c>
      <c r="C47" s="35" t="s">
        <v>476</v>
      </c>
      <c r="D47" s="39">
        <f>D48</f>
        <v>144.7</v>
      </c>
    </row>
    <row r="48" spans="1:4" ht="13.5" customHeight="1">
      <c r="A48" s="87" t="s">
        <v>555</v>
      </c>
      <c r="B48" s="32" t="s">
        <v>264</v>
      </c>
      <c r="C48" s="32" t="s">
        <v>554</v>
      </c>
      <c r="D48" s="37">
        <v>144.7</v>
      </c>
    </row>
    <row r="49" spans="1:4" ht="25.5">
      <c r="A49" s="233" t="s">
        <v>520</v>
      </c>
      <c r="B49" s="231" t="s">
        <v>279</v>
      </c>
      <c r="C49" s="231" t="s">
        <v>476</v>
      </c>
      <c r="D49" s="253">
        <f>D50</f>
        <v>281.8</v>
      </c>
    </row>
    <row r="50" spans="1:4" ht="12.75">
      <c r="A50" s="31" t="s">
        <v>281</v>
      </c>
      <c r="B50" s="32" t="s">
        <v>280</v>
      </c>
      <c r="C50" s="32" t="s">
        <v>476</v>
      </c>
      <c r="D50" s="37">
        <f>D51</f>
        <v>281.8</v>
      </c>
    </row>
    <row r="51" spans="1:4" ht="15" customHeight="1">
      <c r="A51" s="44" t="s">
        <v>283</v>
      </c>
      <c r="B51" s="32" t="s">
        <v>282</v>
      </c>
      <c r="C51" s="32" t="s">
        <v>476</v>
      </c>
      <c r="D51" s="37">
        <f>D52</f>
        <v>281.8</v>
      </c>
    </row>
    <row r="52" spans="1:4" ht="25.5">
      <c r="A52" s="243" t="s">
        <v>324</v>
      </c>
      <c r="B52" s="32" t="s">
        <v>282</v>
      </c>
      <c r="C52" s="32" t="s">
        <v>323</v>
      </c>
      <c r="D52" s="37">
        <v>281.8</v>
      </c>
    </row>
    <row r="53" spans="1:4" ht="12.75">
      <c r="A53" s="234" t="s">
        <v>521</v>
      </c>
      <c r="B53" s="231" t="s">
        <v>284</v>
      </c>
      <c r="C53" s="231" t="s">
        <v>476</v>
      </c>
      <c r="D53" s="252">
        <f>D54</f>
        <v>1</v>
      </c>
    </row>
    <row r="54" spans="1:4" ht="12.75">
      <c r="A54" s="31" t="s">
        <v>281</v>
      </c>
      <c r="B54" s="32" t="s">
        <v>285</v>
      </c>
      <c r="C54" s="32" t="s">
        <v>476</v>
      </c>
      <c r="D54" s="33">
        <f>D55</f>
        <v>1</v>
      </c>
    </row>
    <row r="55" spans="1:4" ht="12.75">
      <c r="A55" s="178" t="s">
        <v>287</v>
      </c>
      <c r="B55" s="32" t="s">
        <v>286</v>
      </c>
      <c r="C55" s="32" t="s">
        <v>476</v>
      </c>
      <c r="D55" s="33">
        <f>D56</f>
        <v>1</v>
      </c>
    </row>
    <row r="56" spans="1:4" ht="25.5">
      <c r="A56" s="243" t="s">
        <v>324</v>
      </c>
      <c r="B56" s="32" t="s">
        <v>286</v>
      </c>
      <c r="C56" s="32" t="s">
        <v>323</v>
      </c>
      <c r="D56" s="33">
        <v>1</v>
      </c>
    </row>
    <row r="57" spans="1:4" ht="25.5">
      <c r="A57" s="34" t="s">
        <v>522</v>
      </c>
      <c r="B57" s="231" t="s">
        <v>288</v>
      </c>
      <c r="C57" s="35" t="s">
        <v>476</v>
      </c>
      <c r="D57" s="39">
        <f>D58</f>
        <v>170</v>
      </c>
    </row>
    <row r="58" spans="1:4" ht="12.75">
      <c r="A58" s="31" t="s">
        <v>281</v>
      </c>
      <c r="B58" s="32" t="s">
        <v>289</v>
      </c>
      <c r="C58" s="32" t="s">
        <v>476</v>
      </c>
      <c r="D58" s="37">
        <f>D59</f>
        <v>170</v>
      </c>
    </row>
    <row r="59" spans="1:4" ht="12.75">
      <c r="A59" s="31" t="s">
        <v>291</v>
      </c>
      <c r="B59" s="32" t="s">
        <v>290</v>
      </c>
      <c r="C59" s="32" t="s">
        <v>476</v>
      </c>
      <c r="D59" s="37">
        <f>D60</f>
        <v>170</v>
      </c>
    </row>
    <row r="60" spans="1:4" ht="25.5">
      <c r="A60" s="243" t="s">
        <v>324</v>
      </c>
      <c r="B60" s="32" t="s">
        <v>290</v>
      </c>
      <c r="C60" s="32" t="s">
        <v>323</v>
      </c>
      <c r="D60" s="37">
        <v>170</v>
      </c>
    </row>
    <row r="61" spans="1:4" ht="25.5" hidden="1" outlineLevel="1">
      <c r="A61" s="34" t="s">
        <v>293</v>
      </c>
      <c r="B61" s="231" t="s">
        <v>292</v>
      </c>
      <c r="C61" s="35"/>
      <c r="D61" s="39"/>
    </row>
    <row r="62" spans="1:4" ht="12.75" hidden="1" outlineLevel="1">
      <c r="A62" s="31" t="s">
        <v>281</v>
      </c>
      <c r="B62" s="32" t="s">
        <v>294</v>
      </c>
      <c r="C62" s="32"/>
      <c r="D62" s="37"/>
    </row>
    <row r="63" spans="1:4" ht="12.75" hidden="1" outlineLevel="1">
      <c r="A63" s="38" t="s">
        <v>297</v>
      </c>
      <c r="B63" s="32" t="s">
        <v>295</v>
      </c>
      <c r="C63" s="32"/>
      <c r="D63" s="37"/>
    </row>
    <row r="64" spans="1:4" ht="12.75" collapsed="1">
      <c r="A64" s="45" t="s">
        <v>524</v>
      </c>
      <c r="B64" s="231" t="s">
        <v>298</v>
      </c>
      <c r="C64" s="35" t="s">
        <v>476</v>
      </c>
      <c r="D64" s="39">
        <f>D65</f>
        <v>1158.244</v>
      </c>
    </row>
    <row r="65" spans="1:4" ht="12.75">
      <c r="A65" s="31" t="s">
        <v>281</v>
      </c>
      <c r="B65" s="32" t="s">
        <v>299</v>
      </c>
      <c r="C65" s="32" t="s">
        <v>476</v>
      </c>
      <c r="D65" s="288">
        <f>D66+D69+D71</f>
        <v>1158.244</v>
      </c>
    </row>
    <row r="66" spans="1:4" ht="12.75">
      <c r="A66" s="31" t="s">
        <v>301</v>
      </c>
      <c r="B66" s="32" t="s">
        <v>300</v>
      </c>
      <c r="C66" s="32" t="s">
        <v>476</v>
      </c>
      <c r="D66" s="288">
        <f>D67+D68</f>
        <v>669.644</v>
      </c>
    </row>
    <row r="67" spans="1:4" ht="25.5">
      <c r="A67" s="243" t="s">
        <v>324</v>
      </c>
      <c r="B67" s="32" t="s">
        <v>300</v>
      </c>
      <c r="C67" s="32" t="s">
        <v>323</v>
      </c>
      <c r="D67" s="288">
        <v>549.644</v>
      </c>
    </row>
    <row r="68" spans="1:4" ht="25.5">
      <c r="A68" s="243" t="s">
        <v>266</v>
      </c>
      <c r="B68" s="32" t="s">
        <v>558</v>
      </c>
      <c r="C68" s="32" t="s">
        <v>364</v>
      </c>
      <c r="D68" s="288">
        <v>120</v>
      </c>
    </row>
    <row r="69" spans="1:4" ht="12.75">
      <c r="A69" s="31" t="s">
        <v>21</v>
      </c>
      <c r="B69" s="32" t="s">
        <v>19</v>
      </c>
      <c r="C69" s="32" t="s">
        <v>476</v>
      </c>
      <c r="D69" s="37">
        <f>D70</f>
        <v>310</v>
      </c>
    </row>
    <row r="70" spans="1:4" ht="25.5">
      <c r="A70" s="243" t="s">
        <v>324</v>
      </c>
      <c r="B70" s="32" t="s">
        <v>19</v>
      </c>
      <c r="C70" s="32" t="s">
        <v>323</v>
      </c>
      <c r="D70" s="37">
        <v>310</v>
      </c>
    </row>
    <row r="71" spans="1:4" ht="12.75">
      <c r="A71" s="31" t="s">
        <v>22</v>
      </c>
      <c r="B71" s="32" t="s">
        <v>20</v>
      </c>
      <c r="C71" s="247" t="s">
        <v>476</v>
      </c>
      <c r="D71" s="248">
        <f>D72</f>
        <v>178.6</v>
      </c>
    </row>
    <row r="72" spans="1:4" ht="25.5">
      <c r="A72" s="243" t="s">
        <v>324</v>
      </c>
      <c r="B72" s="32" t="s">
        <v>20</v>
      </c>
      <c r="C72" s="247" t="s">
        <v>323</v>
      </c>
      <c r="D72" s="248">
        <f>160+18.6</f>
        <v>178.6</v>
      </c>
    </row>
    <row r="73" spans="1:4" ht="12.75">
      <c r="A73" s="34" t="s">
        <v>525</v>
      </c>
      <c r="B73" s="231" t="s">
        <v>302</v>
      </c>
      <c r="C73" s="35" t="s">
        <v>476</v>
      </c>
      <c r="D73" s="39">
        <f>D74</f>
        <v>74.6</v>
      </c>
    </row>
    <row r="74" spans="1:4" ht="12.75">
      <c r="A74" s="31" t="s">
        <v>281</v>
      </c>
      <c r="B74" s="32" t="s">
        <v>303</v>
      </c>
      <c r="C74" s="32" t="s">
        <v>476</v>
      </c>
      <c r="D74" s="37">
        <f>D75+D77</f>
        <v>74.6</v>
      </c>
    </row>
    <row r="75" spans="1:4" ht="25.5">
      <c r="A75" s="31" t="s">
        <v>305</v>
      </c>
      <c r="B75" s="32" t="s">
        <v>304</v>
      </c>
      <c r="C75" s="32" t="s">
        <v>476</v>
      </c>
      <c r="D75" s="37">
        <f>D76</f>
        <v>74.6</v>
      </c>
    </row>
    <row r="76" spans="1:4" ht="25.5">
      <c r="A76" s="243" t="s">
        <v>324</v>
      </c>
      <c r="B76" s="32" t="s">
        <v>304</v>
      </c>
      <c r="C76" s="32" t="s">
        <v>323</v>
      </c>
      <c r="D76" s="37">
        <v>74.6</v>
      </c>
    </row>
    <row r="77" spans="1:4" ht="12.75" hidden="1" outlineLevel="1">
      <c r="A77" s="31" t="s">
        <v>307</v>
      </c>
      <c r="B77" s="32" t="s">
        <v>306</v>
      </c>
      <c r="C77" s="32" t="s">
        <v>476</v>
      </c>
      <c r="D77" s="37">
        <f>D78</f>
        <v>0</v>
      </c>
    </row>
    <row r="78" spans="1:4" ht="25.5" hidden="1" outlineLevel="1">
      <c r="A78" s="243" t="s">
        <v>324</v>
      </c>
      <c r="B78" s="32" t="s">
        <v>306</v>
      </c>
      <c r="C78" s="32" t="s">
        <v>323</v>
      </c>
      <c r="D78" s="37">
        <v>0</v>
      </c>
    </row>
    <row r="79" spans="1:4" ht="15" customHeight="1" collapsed="1">
      <c r="A79" s="234" t="s">
        <v>526</v>
      </c>
      <c r="B79" s="231" t="s">
        <v>308</v>
      </c>
      <c r="C79" s="35" t="s">
        <v>476</v>
      </c>
      <c r="D79" s="39">
        <f>D82+D85+D86</f>
        <v>1430.4</v>
      </c>
    </row>
    <row r="80" spans="1:4" ht="25.5">
      <c r="A80" s="44" t="s">
        <v>262</v>
      </c>
      <c r="B80" s="32" t="s">
        <v>309</v>
      </c>
      <c r="C80" s="32" t="s">
        <v>476</v>
      </c>
      <c r="D80" s="37">
        <f>D81</f>
        <v>464.9</v>
      </c>
    </row>
    <row r="81" spans="1:4" ht="12.75">
      <c r="A81" s="44" t="s">
        <v>366</v>
      </c>
      <c r="B81" s="32" t="s">
        <v>310</v>
      </c>
      <c r="C81" s="32" t="s">
        <v>476</v>
      </c>
      <c r="D81" s="37">
        <f>D82</f>
        <v>464.9</v>
      </c>
    </row>
    <row r="82" spans="1:4" ht="14.25" customHeight="1">
      <c r="A82" s="87" t="s">
        <v>320</v>
      </c>
      <c r="B82" s="32" t="s">
        <v>310</v>
      </c>
      <c r="C82" s="32" t="s">
        <v>347</v>
      </c>
      <c r="D82" s="37">
        <v>464.9</v>
      </c>
    </row>
    <row r="83" spans="1:4" ht="12.75">
      <c r="A83" s="31" t="s">
        <v>281</v>
      </c>
      <c r="B83" s="32" t="s">
        <v>311</v>
      </c>
      <c r="C83" s="32" t="s">
        <v>476</v>
      </c>
      <c r="D83" s="37">
        <f>D84</f>
        <v>965.5</v>
      </c>
    </row>
    <row r="84" spans="1:4" ht="12.75">
      <c r="A84" s="176" t="s">
        <v>313</v>
      </c>
      <c r="B84" s="216" t="s">
        <v>312</v>
      </c>
      <c r="C84" s="32" t="s">
        <v>476</v>
      </c>
      <c r="D84" s="37">
        <f>D85+D86</f>
        <v>965.5</v>
      </c>
    </row>
    <row r="85" spans="1:4" ht="25.5">
      <c r="A85" s="243" t="s">
        <v>324</v>
      </c>
      <c r="B85" s="32" t="s">
        <v>312</v>
      </c>
      <c r="C85" s="32" t="s">
        <v>323</v>
      </c>
      <c r="D85" s="37">
        <v>961.5</v>
      </c>
    </row>
    <row r="86" spans="1:4" ht="12.75">
      <c r="A86" s="243" t="s">
        <v>215</v>
      </c>
      <c r="B86" s="32" t="s">
        <v>312</v>
      </c>
      <c r="C86" s="32" t="s">
        <v>214</v>
      </c>
      <c r="D86" s="37">
        <v>4</v>
      </c>
    </row>
    <row r="87" spans="1:4" ht="16.5" customHeight="1">
      <c r="A87" s="234" t="s">
        <v>527</v>
      </c>
      <c r="B87" s="231" t="s">
        <v>314</v>
      </c>
      <c r="C87" s="35" t="s">
        <v>476</v>
      </c>
      <c r="D87" s="39">
        <f>D88+D93</f>
        <v>398.7</v>
      </c>
    </row>
    <row r="88" spans="1:4" ht="12.75">
      <c r="A88" s="31" t="s">
        <v>281</v>
      </c>
      <c r="B88" s="32" t="s">
        <v>315</v>
      </c>
      <c r="C88" s="32" t="s">
        <v>476</v>
      </c>
      <c r="D88" s="37">
        <f>D90+D92</f>
        <v>118.69999999999999</v>
      </c>
    </row>
    <row r="89" spans="1:4" ht="12.75">
      <c r="A89" s="31" t="s">
        <v>317</v>
      </c>
      <c r="B89" s="32" t="s">
        <v>316</v>
      </c>
      <c r="C89" s="32" t="s">
        <v>476</v>
      </c>
      <c r="D89" s="37">
        <f>D90</f>
        <v>91.8</v>
      </c>
    </row>
    <row r="90" spans="1:4" ht="25.5">
      <c r="A90" s="243" t="s">
        <v>324</v>
      </c>
      <c r="B90" s="32" t="s">
        <v>316</v>
      </c>
      <c r="C90" s="32" t="s">
        <v>323</v>
      </c>
      <c r="D90" s="37">
        <v>91.8</v>
      </c>
    </row>
    <row r="91" spans="1:4" ht="12.75">
      <c r="A91" s="31" t="s">
        <v>346</v>
      </c>
      <c r="B91" s="32" t="s">
        <v>330</v>
      </c>
      <c r="C91" s="32" t="s">
        <v>476</v>
      </c>
      <c r="D91" s="37">
        <f>D92</f>
        <v>26.9</v>
      </c>
    </row>
    <row r="92" spans="1:4" ht="25.5">
      <c r="A92" s="243" t="s">
        <v>324</v>
      </c>
      <c r="B92" s="32" t="s">
        <v>330</v>
      </c>
      <c r="C92" s="32" t="s">
        <v>323</v>
      </c>
      <c r="D92" s="37">
        <v>26.9</v>
      </c>
    </row>
    <row r="93" spans="1:4" ht="25.5" customHeight="1">
      <c r="A93" s="44" t="s">
        <v>539</v>
      </c>
      <c r="B93" s="32" t="s">
        <v>318</v>
      </c>
      <c r="C93" s="32" t="s">
        <v>476</v>
      </c>
      <c r="D93" s="37">
        <f>D94+D96</f>
        <v>280</v>
      </c>
    </row>
    <row r="94" spans="1:4" ht="25.5">
      <c r="A94" s="31" t="s">
        <v>88</v>
      </c>
      <c r="B94" s="32" t="s">
        <v>542</v>
      </c>
      <c r="C94" s="32" t="s">
        <v>476</v>
      </c>
      <c r="D94" s="37">
        <f>D95</f>
        <v>50</v>
      </c>
    </row>
    <row r="95" spans="1:4" ht="12.75">
      <c r="A95" s="38" t="s">
        <v>33</v>
      </c>
      <c r="B95" s="32" t="s">
        <v>542</v>
      </c>
      <c r="C95" s="32" t="s">
        <v>27</v>
      </c>
      <c r="D95" s="37">
        <v>50</v>
      </c>
    </row>
    <row r="96" spans="1:4" ht="25.5">
      <c r="A96" s="42" t="s">
        <v>89</v>
      </c>
      <c r="B96" s="32" t="s">
        <v>325</v>
      </c>
      <c r="C96" s="32" t="s">
        <v>476</v>
      </c>
      <c r="D96" s="37">
        <f>D97</f>
        <v>230</v>
      </c>
    </row>
    <row r="97" spans="1:4" ht="12.75">
      <c r="A97" s="38" t="s">
        <v>33</v>
      </c>
      <c r="B97" s="32" t="s">
        <v>325</v>
      </c>
      <c r="C97" s="32" t="s">
        <v>27</v>
      </c>
      <c r="D97" s="37">
        <f>230</f>
        <v>230</v>
      </c>
    </row>
    <row r="98" spans="1:4" ht="12.75">
      <c r="A98" s="45" t="s">
        <v>528</v>
      </c>
      <c r="B98" s="231" t="s">
        <v>326</v>
      </c>
      <c r="C98" s="35" t="s">
        <v>476</v>
      </c>
      <c r="D98" s="39">
        <f>D99+D102</f>
        <v>61</v>
      </c>
    </row>
    <row r="99" spans="1:4" ht="12.75">
      <c r="A99" s="31" t="s">
        <v>281</v>
      </c>
      <c r="B99" s="32" t="s">
        <v>327</v>
      </c>
      <c r="C99" s="32" t="s">
        <v>476</v>
      </c>
      <c r="D99" s="37">
        <f>D100</f>
        <v>40.5</v>
      </c>
    </row>
    <row r="100" spans="1:4" ht="12.75">
      <c r="A100" s="38" t="s">
        <v>329</v>
      </c>
      <c r="B100" s="32" t="s">
        <v>328</v>
      </c>
      <c r="C100" s="32" t="s">
        <v>476</v>
      </c>
      <c r="D100" s="37">
        <f>D101</f>
        <v>40.5</v>
      </c>
    </row>
    <row r="101" spans="1:4" ht="25.5">
      <c r="A101" s="243" t="s">
        <v>324</v>
      </c>
      <c r="B101" s="32" t="s">
        <v>328</v>
      </c>
      <c r="C101" s="32" t="s">
        <v>323</v>
      </c>
      <c r="D101" s="37">
        <v>40.5</v>
      </c>
    </row>
    <row r="102" spans="1:4" ht="25.5">
      <c r="A102" s="44" t="s">
        <v>539</v>
      </c>
      <c r="B102" s="32" t="s">
        <v>562</v>
      </c>
      <c r="C102" s="32" t="s">
        <v>476</v>
      </c>
      <c r="D102" s="37">
        <f>D103</f>
        <v>20.5</v>
      </c>
    </row>
    <row r="103" spans="1:4" ht="27" customHeight="1">
      <c r="A103" s="44" t="s">
        <v>564</v>
      </c>
      <c r="B103" s="32" t="s">
        <v>563</v>
      </c>
      <c r="C103" s="32" t="s">
        <v>476</v>
      </c>
      <c r="D103" s="37">
        <f>D104</f>
        <v>20.5</v>
      </c>
    </row>
    <row r="104" spans="1:4" ht="12.75">
      <c r="A104" s="38" t="s">
        <v>33</v>
      </c>
      <c r="B104" s="32" t="s">
        <v>563</v>
      </c>
      <c r="C104" s="32" t="s">
        <v>27</v>
      </c>
      <c r="D104" s="37">
        <v>20.5</v>
      </c>
    </row>
    <row r="105" spans="1:4" ht="13.5" customHeight="1">
      <c r="A105" s="235" t="s">
        <v>529</v>
      </c>
      <c r="B105" s="231" t="s">
        <v>331</v>
      </c>
      <c r="C105" s="35" t="s">
        <v>476</v>
      </c>
      <c r="D105" s="39">
        <f>D106+D109</f>
        <v>165.9</v>
      </c>
    </row>
    <row r="106" spans="1:4" ht="12.75">
      <c r="A106" s="31" t="s">
        <v>281</v>
      </c>
      <c r="B106" s="32" t="s">
        <v>332</v>
      </c>
      <c r="C106" s="32" t="s">
        <v>476</v>
      </c>
      <c r="D106" s="37">
        <f>D107</f>
        <v>115.9</v>
      </c>
    </row>
    <row r="107" spans="1:4" ht="12.75">
      <c r="A107" s="42" t="s">
        <v>334</v>
      </c>
      <c r="B107" s="32" t="s">
        <v>333</v>
      </c>
      <c r="C107" s="32" t="s">
        <v>476</v>
      </c>
      <c r="D107" s="37">
        <f>D108</f>
        <v>115.9</v>
      </c>
    </row>
    <row r="108" spans="1:4" ht="25.5">
      <c r="A108" s="243" t="s">
        <v>324</v>
      </c>
      <c r="B108" s="32" t="s">
        <v>333</v>
      </c>
      <c r="C108" s="32" t="s">
        <v>323</v>
      </c>
      <c r="D108" s="37">
        <v>115.9</v>
      </c>
    </row>
    <row r="109" spans="1:4" ht="27" customHeight="1">
      <c r="A109" s="44" t="s">
        <v>539</v>
      </c>
      <c r="B109" s="32" t="s">
        <v>335</v>
      </c>
      <c r="C109" s="32" t="s">
        <v>476</v>
      </c>
      <c r="D109" s="37">
        <f>D110</f>
        <v>50</v>
      </c>
    </row>
    <row r="110" spans="1:4" ht="39" customHeight="1">
      <c r="A110" s="42" t="s">
        <v>247</v>
      </c>
      <c r="B110" s="32" t="s">
        <v>336</v>
      </c>
      <c r="C110" s="32" t="s">
        <v>476</v>
      </c>
      <c r="D110" s="37">
        <f>D111</f>
        <v>50</v>
      </c>
    </row>
    <row r="111" spans="1:4" ht="13.5" customHeight="1">
      <c r="A111" s="38" t="s">
        <v>33</v>
      </c>
      <c r="B111" s="32" t="s">
        <v>336</v>
      </c>
      <c r="C111" s="32" t="s">
        <v>27</v>
      </c>
      <c r="D111" s="37">
        <v>50</v>
      </c>
    </row>
    <row r="112" spans="1:4" ht="12.75">
      <c r="A112" s="255" t="s">
        <v>514</v>
      </c>
      <c r="B112" s="32"/>
      <c r="C112" s="32"/>
      <c r="D112" s="33"/>
    </row>
    <row r="113" spans="1:4" ht="14.25" customHeight="1">
      <c r="A113" s="235" t="s">
        <v>15</v>
      </c>
      <c r="B113" s="35" t="s">
        <v>17</v>
      </c>
      <c r="C113" s="35" t="s">
        <v>476</v>
      </c>
      <c r="D113" s="298">
        <f>D116+D114</f>
        <v>1098.694</v>
      </c>
    </row>
    <row r="114" spans="1:4" ht="36" customHeight="1">
      <c r="A114" s="42" t="s">
        <v>561</v>
      </c>
      <c r="B114" s="32" t="s">
        <v>560</v>
      </c>
      <c r="C114" s="32" t="s">
        <v>476</v>
      </c>
      <c r="D114" s="288">
        <f>D115</f>
        <v>674.394</v>
      </c>
    </row>
    <row r="115" spans="1:4" ht="24.75" customHeight="1">
      <c r="A115" s="243" t="s">
        <v>324</v>
      </c>
      <c r="B115" s="32" t="s">
        <v>560</v>
      </c>
      <c r="C115" s="32" t="s">
        <v>323</v>
      </c>
      <c r="D115" s="288">
        <v>674.394</v>
      </c>
    </row>
    <row r="116" spans="1:4" ht="12.75">
      <c r="A116" s="31" t="s">
        <v>281</v>
      </c>
      <c r="B116" s="32" t="s">
        <v>17</v>
      </c>
      <c r="C116" s="32" t="s">
        <v>476</v>
      </c>
      <c r="D116" s="37">
        <f>D117</f>
        <v>424.3</v>
      </c>
    </row>
    <row r="117" spans="1:4" ht="12.75">
      <c r="A117" s="245" t="s">
        <v>18</v>
      </c>
      <c r="B117" s="43" t="s">
        <v>16</v>
      </c>
      <c r="C117" s="32" t="s">
        <v>476</v>
      </c>
      <c r="D117" s="37">
        <f>D118</f>
        <v>424.3</v>
      </c>
    </row>
    <row r="118" spans="1:4" ht="25.5">
      <c r="A118" s="243" t="s">
        <v>324</v>
      </c>
      <c r="B118" s="43" t="s">
        <v>16</v>
      </c>
      <c r="C118" s="32" t="s">
        <v>323</v>
      </c>
      <c r="D118" s="37">
        <v>424.3</v>
      </c>
    </row>
    <row r="119" spans="1:4" ht="14.25" customHeight="1">
      <c r="A119" s="34" t="s">
        <v>530</v>
      </c>
      <c r="B119" s="231" t="s">
        <v>337</v>
      </c>
      <c r="C119" s="35" t="s">
        <v>476</v>
      </c>
      <c r="D119" s="39">
        <f>D120</f>
        <v>43.6</v>
      </c>
    </row>
    <row r="120" spans="1:4" ht="12.75">
      <c r="A120" s="31" t="s">
        <v>281</v>
      </c>
      <c r="B120" s="32" t="s">
        <v>338</v>
      </c>
      <c r="C120" s="32" t="s">
        <v>476</v>
      </c>
      <c r="D120" s="37">
        <f>D121</f>
        <v>43.6</v>
      </c>
    </row>
    <row r="121" spans="1:4" ht="12.75">
      <c r="A121" s="164" t="s">
        <v>340</v>
      </c>
      <c r="B121" s="32" t="s">
        <v>339</v>
      </c>
      <c r="C121" s="32" t="s">
        <v>476</v>
      </c>
      <c r="D121" s="37">
        <f>D122</f>
        <v>43.6</v>
      </c>
    </row>
    <row r="122" spans="1:4" ht="25.5">
      <c r="A122" s="243" t="s">
        <v>324</v>
      </c>
      <c r="B122" s="32" t="s">
        <v>339</v>
      </c>
      <c r="C122" s="32" t="s">
        <v>323</v>
      </c>
      <c r="D122" s="37">
        <v>43.6</v>
      </c>
    </row>
    <row r="123" spans="1:4" ht="14.25" customHeight="1">
      <c r="A123" s="34" t="s">
        <v>531</v>
      </c>
      <c r="B123" s="231" t="s">
        <v>498</v>
      </c>
      <c r="C123" s="35" t="s">
        <v>476</v>
      </c>
      <c r="D123" s="39">
        <f>D124</f>
        <v>1193</v>
      </c>
    </row>
    <row r="124" spans="1:4" ht="12.75">
      <c r="A124" s="31" t="s">
        <v>281</v>
      </c>
      <c r="B124" s="32" t="s">
        <v>499</v>
      </c>
      <c r="C124" s="32" t="s">
        <v>476</v>
      </c>
      <c r="D124" s="37">
        <f>D125</f>
        <v>1193</v>
      </c>
    </row>
    <row r="125" spans="1:4" ht="12.75">
      <c r="A125" s="31" t="s">
        <v>14</v>
      </c>
      <c r="B125" s="32" t="s">
        <v>13</v>
      </c>
      <c r="C125" s="32" t="s">
        <v>476</v>
      </c>
      <c r="D125" s="37">
        <f>D126</f>
        <v>1193</v>
      </c>
    </row>
    <row r="126" spans="1:4" ht="24">
      <c r="A126" s="300" t="s">
        <v>363</v>
      </c>
      <c r="B126" s="32" t="s">
        <v>13</v>
      </c>
      <c r="C126" s="32" t="s">
        <v>362</v>
      </c>
      <c r="D126" s="37">
        <v>1193</v>
      </c>
    </row>
  </sheetData>
  <sheetProtection/>
  <mergeCells count="5">
    <mergeCell ref="A9:D9"/>
    <mergeCell ref="A5:D5"/>
    <mergeCell ref="A6:D6"/>
    <mergeCell ref="A8:D8"/>
    <mergeCell ref="A7:D7"/>
  </mergeCells>
  <printOptions/>
  <pageMargins left="0.75" right="0.43" top="0.53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selection activeCell="A5" sqref="A5:G5"/>
    </sheetView>
  </sheetViews>
  <sheetFormatPr defaultColWidth="9.00390625" defaultRowHeight="12.75" outlineLevelRow="1"/>
  <cols>
    <col min="1" max="1" width="89.25390625" style="0" customWidth="1"/>
    <col min="2" max="2" width="9.00390625" style="91" customWidth="1"/>
    <col min="3" max="3" width="4.625" style="23" customWidth="1"/>
    <col min="4" max="4" width="6.125" style="0" customWidth="1"/>
    <col min="5" max="5" width="9.125" style="89" customWidth="1"/>
    <col min="6" max="6" width="8.00390625" style="0" customWidth="1"/>
  </cols>
  <sheetData>
    <row r="1" spans="1:7" ht="13.5">
      <c r="A1" s="26"/>
      <c r="B1" s="90"/>
      <c r="C1" s="27"/>
      <c r="D1" s="84"/>
      <c r="E1" s="165"/>
      <c r="F1" s="165"/>
      <c r="G1" s="165" t="s">
        <v>161</v>
      </c>
    </row>
    <row r="2" spans="1:7" ht="13.5">
      <c r="A2" s="26"/>
      <c r="B2" s="90"/>
      <c r="C2" s="27"/>
      <c r="D2" s="84"/>
      <c r="E2" s="165"/>
      <c r="F2" s="165"/>
      <c r="G2" s="165" t="s">
        <v>90</v>
      </c>
    </row>
    <row r="3" spans="1:7" ht="13.5">
      <c r="A3" s="26"/>
      <c r="B3" s="90"/>
      <c r="C3" s="27"/>
      <c r="D3" s="84"/>
      <c r="E3" s="165"/>
      <c r="F3" s="165"/>
      <c r="G3" s="165" t="s">
        <v>550</v>
      </c>
    </row>
    <row r="4" spans="1:7" ht="13.5" outlineLevel="1">
      <c r="A4" s="26"/>
      <c r="B4" s="90"/>
      <c r="C4" s="27"/>
      <c r="D4" s="27"/>
      <c r="E4" s="165"/>
      <c r="F4" s="165"/>
      <c r="G4" s="165" t="s">
        <v>12</v>
      </c>
    </row>
    <row r="5" spans="1:7" ht="12.75">
      <c r="A5" s="320"/>
      <c r="B5" s="321"/>
      <c r="C5" s="321"/>
      <c r="D5" s="321"/>
      <c r="E5" s="321"/>
      <c r="F5" s="321"/>
      <c r="G5" s="321"/>
    </row>
    <row r="6" spans="1:7" ht="12.75">
      <c r="A6" s="310" t="s">
        <v>182</v>
      </c>
      <c r="B6" s="310"/>
      <c r="C6" s="310"/>
      <c r="D6" s="310"/>
      <c r="E6" s="310"/>
      <c r="F6" s="310"/>
      <c r="G6" s="310"/>
    </row>
    <row r="7" spans="1:7" ht="12.75">
      <c r="A7" s="310" t="s">
        <v>160</v>
      </c>
      <c r="B7" s="310"/>
      <c r="C7" s="310"/>
      <c r="D7" s="310"/>
      <c r="E7" s="310"/>
      <c r="F7" s="310"/>
      <c r="G7" s="310"/>
    </row>
    <row r="8" spans="1:7" ht="12.75">
      <c r="A8" s="26"/>
      <c r="B8" s="90"/>
      <c r="C8" s="27"/>
      <c r="D8" s="27"/>
      <c r="E8" s="28"/>
      <c r="F8" s="27"/>
      <c r="G8" s="28"/>
    </row>
    <row r="9" spans="1:7" ht="45" customHeight="1">
      <c r="A9" s="251" t="s">
        <v>171</v>
      </c>
      <c r="B9" s="267" t="s">
        <v>82</v>
      </c>
      <c r="C9" s="258" t="s">
        <v>175</v>
      </c>
      <c r="D9" s="258" t="s">
        <v>181</v>
      </c>
      <c r="E9" s="258" t="s">
        <v>471</v>
      </c>
      <c r="F9" s="259" t="s">
        <v>169</v>
      </c>
      <c r="G9" s="260" t="s">
        <v>170</v>
      </c>
    </row>
    <row r="10" spans="1:7" ht="13.5">
      <c r="A10" s="115" t="s">
        <v>473</v>
      </c>
      <c r="B10" s="280" t="s">
        <v>476</v>
      </c>
      <c r="C10" s="269" t="s">
        <v>474</v>
      </c>
      <c r="D10" s="269" t="s">
        <v>474</v>
      </c>
      <c r="E10" s="269" t="s">
        <v>163</v>
      </c>
      <c r="F10" s="269" t="s">
        <v>476</v>
      </c>
      <c r="G10" s="290">
        <f>G12+G43+G48+G59+G81+G101+G117+G130+G136++G152</f>
        <v>14852.838000000002</v>
      </c>
    </row>
    <row r="11" spans="1:7" ht="13.5">
      <c r="A11" s="115" t="s">
        <v>512</v>
      </c>
      <c r="B11" s="280" t="s">
        <v>510</v>
      </c>
      <c r="C11" s="269" t="s">
        <v>474</v>
      </c>
      <c r="D11" s="269" t="s">
        <v>474</v>
      </c>
      <c r="E11" s="269" t="s">
        <v>163</v>
      </c>
      <c r="F11" s="269" t="s">
        <v>476</v>
      </c>
      <c r="G11" s="270">
        <f>G12+G43+G48+G59+G81+G101+G117+G130+G136</f>
        <v>13422.438000000002</v>
      </c>
    </row>
    <row r="12" spans="1:7" ht="13.5">
      <c r="A12" s="119" t="s">
        <v>477</v>
      </c>
      <c r="B12" s="264">
        <v>984</v>
      </c>
      <c r="C12" s="261" t="s">
        <v>478</v>
      </c>
      <c r="D12" s="261" t="s">
        <v>474</v>
      </c>
      <c r="E12" s="261" t="s">
        <v>163</v>
      </c>
      <c r="F12" s="261" t="s">
        <v>476</v>
      </c>
      <c r="G12" s="270">
        <f>G13+G18+G23+G27</f>
        <v>8573.439999999999</v>
      </c>
    </row>
    <row r="13" spans="1:7" ht="13.5">
      <c r="A13" s="119" t="s">
        <v>479</v>
      </c>
      <c r="B13" s="264">
        <v>984</v>
      </c>
      <c r="C13" s="261" t="s">
        <v>478</v>
      </c>
      <c r="D13" s="261" t="s">
        <v>480</v>
      </c>
      <c r="E13" s="261" t="s">
        <v>163</v>
      </c>
      <c r="F13" s="261" t="s">
        <v>476</v>
      </c>
      <c r="G13" s="270">
        <f>G14</f>
        <v>725.3</v>
      </c>
    </row>
    <row r="14" spans="1:7" ht="13.5">
      <c r="A14" s="119" t="s">
        <v>259</v>
      </c>
      <c r="B14" s="264">
        <v>984</v>
      </c>
      <c r="C14" s="261" t="s">
        <v>478</v>
      </c>
      <c r="D14" s="261" t="s">
        <v>480</v>
      </c>
      <c r="E14" s="261" t="s">
        <v>258</v>
      </c>
      <c r="F14" s="261" t="s">
        <v>476</v>
      </c>
      <c r="G14" s="271">
        <f>G15</f>
        <v>725.3</v>
      </c>
    </row>
    <row r="15" spans="1:7" ht="13.5">
      <c r="A15" s="119" t="s">
        <v>162</v>
      </c>
      <c r="B15" s="264">
        <v>984</v>
      </c>
      <c r="C15" s="261" t="s">
        <v>478</v>
      </c>
      <c r="D15" s="261" t="s">
        <v>480</v>
      </c>
      <c r="E15" s="261" t="s">
        <v>260</v>
      </c>
      <c r="F15" s="261" t="s">
        <v>476</v>
      </c>
      <c r="G15" s="271">
        <f>G16</f>
        <v>725.3</v>
      </c>
    </row>
    <row r="16" spans="1:7" ht="13.5">
      <c r="A16" s="44" t="s">
        <v>538</v>
      </c>
      <c r="B16" s="264">
        <v>984</v>
      </c>
      <c r="C16" s="261" t="s">
        <v>478</v>
      </c>
      <c r="D16" s="261" t="s">
        <v>480</v>
      </c>
      <c r="E16" s="261" t="s">
        <v>263</v>
      </c>
      <c r="F16" s="261" t="s">
        <v>476</v>
      </c>
      <c r="G16" s="271">
        <f>G17</f>
        <v>725.3</v>
      </c>
    </row>
    <row r="17" spans="1:7" ht="13.5" customHeight="1">
      <c r="A17" s="119" t="s">
        <v>320</v>
      </c>
      <c r="B17" s="264">
        <v>984</v>
      </c>
      <c r="C17" s="261" t="s">
        <v>478</v>
      </c>
      <c r="D17" s="261" t="s">
        <v>480</v>
      </c>
      <c r="E17" s="261" t="s">
        <v>263</v>
      </c>
      <c r="F17" s="261" t="s">
        <v>347</v>
      </c>
      <c r="G17" s="271">
        <v>725.3</v>
      </c>
    </row>
    <row r="18" spans="1:7" ht="27">
      <c r="A18" s="119" t="s">
        <v>482</v>
      </c>
      <c r="B18" s="264">
        <v>984</v>
      </c>
      <c r="C18" s="261" t="s">
        <v>478</v>
      </c>
      <c r="D18" s="261" t="s">
        <v>483</v>
      </c>
      <c r="E18" s="261" t="s">
        <v>163</v>
      </c>
      <c r="F18" s="261" t="s">
        <v>476</v>
      </c>
      <c r="G18" s="270">
        <f>G19</f>
        <v>2236.7</v>
      </c>
    </row>
    <row r="19" spans="1:7" ht="13.5">
      <c r="A19" s="119" t="s">
        <v>162</v>
      </c>
      <c r="B19" s="264">
        <v>984</v>
      </c>
      <c r="C19" s="261" t="s">
        <v>478</v>
      </c>
      <c r="D19" s="261" t="s">
        <v>483</v>
      </c>
      <c r="E19" s="261" t="s">
        <v>260</v>
      </c>
      <c r="F19" s="261" t="s">
        <v>476</v>
      </c>
      <c r="G19" s="271">
        <f>G20</f>
        <v>2236.7</v>
      </c>
    </row>
    <row r="20" spans="1:7" ht="13.5">
      <c r="A20" s="119" t="s">
        <v>366</v>
      </c>
      <c r="B20" s="264">
        <v>984</v>
      </c>
      <c r="C20" s="261" t="s">
        <v>478</v>
      </c>
      <c r="D20" s="261" t="s">
        <v>483</v>
      </c>
      <c r="E20" s="261" t="s">
        <v>365</v>
      </c>
      <c r="F20" s="261" t="s">
        <v>476</v>
      </c>
      <c r="G20" s="271">
        <f>G21+G22</f>
        <v>2236.7</v>
      </c>
    </row>
    <row r="21" spans="1:7" ht="13.5">
      <c r="A21" s="119" t="s">
        <v>320</v>
      </c>
      <c r="B21" s="264">
        <v>984</v>
      </c>
      <c r="C21" s="261" t="s">
        <v>478</v>
      </c>
      <c r="D21" s="261" t="s">
        <v>483</v>
      </c>
      <c r="E21" s="261" t="s">
        <v>365</v>
      </c>
      <c r="F21" s="261" t="s">
        <v>347</v>
      </c>
      <c r="G21" s="271">
        <v>2163.7</v>
      </c>
    </row>
    <row r="22" spans="1:7" ht="13.5">
      <c r="A22" s="272" t="s">
        <v>324</v>
      </c>
      <c r="B22" s="264">
        <v>984</v>
      </c>
      <c r="C22" s="261" t="s">
        <v>478</v>
      </c>
      <c r="D22" s="261" t="s">
        <v>483</v>
      </c>
      <c r="E22" s="261" t="s">
        <v>365</v>
      </c>
      <c r="F22" s="261" t="s">
        <v>323</v>
      </c>
      <c r="G22" s="270">
        <v>73</v>
      </c>
    </row>
    <row r="23" spans="1:7" ht="13.5">
      <c r="A23" s="119" t="s">
        <v>152</v>
      </c>
      <c r="B23" s="264">
        <v>984</v>
      </c>
      <c r="C23" s="261" t="s">
        <v>478</v>
      </c>
      <c r="D23" s="261" t="s">
        <v>65</v>
      </c>
      <c r="E23" s="261" t="s">
        <v>163</v>
      </c>
      <c r="F23" s="261" t="s">
        <v>476</v>
      </c>
      <c r="G23" s="270">
        <f>G24</f>
        <v>10</v>
      </c>
    </row>
    <row r="24" spans="1:7" ht="13.5">
      <c r="A24" s="119" t="s">
        <v>152</v>
      </c>
      <c r="B24" s="264">
        <v>984</v>
      </c>
      <c r="C24" s="261" t="s">
        <v>478</v>
      </c>
      <c r="D24" s="261" t="s">
        <v>65</v>
      </c>
      <c r="E24" s="261" t="s">
        <v>367</v>
      </c>
      <c r="F24" s="261" t="s">
        <v>476</v>
      </c>
      <c r="G24" s="270">
        <f>G25</f>
        <v>10</v>
      </c>
    </row>
    <row r="25" spans="1:7" ht="13.5">
      <c r="A25" s="119" t="s">
        <v>153</v>
      </c>
      <c r="B25" s="264">
        <v>984</v>
      </c>
      <c r="C25" s="261" t="s">
        <v>478</v>
      </c>
      <c r="D25" s="261" t="s">
        <v>65</v>
      </c>
      <c r="E25" s="261" t="s">
        <v>368</v>
      </c>
      <c r="F25" s="261" t="s">
        <v>476</v>
      </c>
      <c r="G25" s="270">
        <f>G26</f>
        <v>10</v>
      </c>
    </row>
    <row r="26" spans="1:7" ht="13.5">
      <c r="A26" s="243" t="s">
        <v>274</v>
      </c>
      <c r="B26" s="264">
        <v>984</v>
      </c>
      <c r="C26" s="261" t="s">
        <v>478</v>
      </c>
      <c r="D26" s="261" t="s">
        <v>65</v>
      </c>
      <c r="E26" s="261" t="s">
        <v>368</v>
      </c>
      <c r="F26" s="261" t="s">
        <v>273</v>
      </c>
      <c r="G26" s="270">
        <v>10</v>
      </c>
    </row>
    <row r="27" spans="1:7" ht="13.5">
      <c r="A27" s="119" t="s">
        <v>484</v>
      </c>
      <c r="B27" s="264">
        <v>984</v>
      </c>
      <c r="C27" s="261" t="s">
        <v>478</v>
      </c>
      <c r="D27" s="261" t="s">
        <v>59</v>
      </c>
      <c r="E27" s="261" t="s">
        <v>163</v>
      </c>
      <c r="F27" s="261" t="s">
        <v>476</v>
      </c>
      <c r="G27" s="290">
        <f>G28+G31+G37</f>
        <v>5601.44</v>
      </c>
    </row>
    <row r="28" spans="1:7" ht="13.5">
      <c r="A28" s="119" t="s">
        <v>485</v>
      </c>
      <c r="B28" s="264">
        <v>984</v>
      </c>
      <c r="C28" s="261" t="s">
        <v>478</v>
      </c>
      <c r="D28" s="261" t="s">
        <v>59</v>
      </c>
      <c r="E28" s="261" t="s">
        <v>265</v>
      </c>
      <c r="F28" s="261" t="s">
        <v>476</v>
      </c>
      <c r="G28" s="271">
        <f>G29</f>
        <v>7.08</v>
      </c>
    </row>
    <row r="29" spans="1:7" ht="13.5">
      <c r="A29" s="44" t="s">
        <v>484</v>
      </c>
      <c r="B29" s="264">
        <v>984</v>
      </c>
      <c r="C29" s="261" t="s">
        <v>478</v>
      </c>
      <c r="D29" s="261" t="s">
        <v>59</v>
      </c>
      <c r="E29" s="261" t="s">
        <v>278</v>
      </c>
      <c r="F29" s="261" t="s">
        <v>476</v>
      </c>
      <c r="G29" s="271">
        <f>G30</f>
        <v>7.08</v>
      </c>
    </row>
    <row r="30" spans="1:7" ht="13.5">
      <c r="A30" s="272" t="s">
        <v>215</v>
      </c>
      <c r="B30" s="264">
        <v>984</v>
      </c>
      <c r="C30" s="261" t="s">
        <v>478</v>
      </c>
      <c r="D30" s="261" t="s">
        <v>59</v>
      </c>
      <c r="E30" s="261" t="s">
        <v>278</v>
      </c>
      <c r="F30" s="261" t="s">
        <v>214</v>
      </c>
      <c r="G30" s="271">
        <v>7.08</v>
      </c>
    </row>
    <row r="31" spans="1:7" ht="13.5">
      <c r="A31" s="119" t="s">
        <v>162</v>
      </c>
      <c r="B31" s="264">
        <v>984</v>
      </c>
      <c r="C31" s="261" t="s">
        <v>478</v>
      </c>
      <c r="D31" s="261" t="s">
        <v>59</v>
      </c>
      <c r="E31" s="261" t="s">
        <v>172</v>
      </c>
      <c r="F31" s="261" t="s">
        <v>476</v>
      </c>
      <c r="G31" s="279">
        <f>G32</f>
        <v>5536.16</v>
      </c>
    </row>
    <row r="32" spans="1:7" ht="13.5">
      <c r="A32" s="119" t="s">
        <v>366</v>
      </c>
      <c r="B32" s="264">
        <v>984</v>
      </c>
      <c r="C32" s="261" t="s">
        <v>478</v>
      </c>
      <c r="D32" s="261" t="s">
        <v>59</v>
      </c>
      <c r="E32" s="261" t="s">
        <v>365</v>
      </c>
      <c r="F32" s="261" t="s">
        <v>476</v>
      </c>
      <c r="G32" s="279">
        <f>G33+G34+G36+G35</f>
        <v>5536.16</v>
      </c>
    </row>
    <row r="33" spans="1:7" ht="13.5">
      <c r="A33" s="119" t="s">
        <v>320</v>
      </c>
      <c r="B33" s="264">
        <v>984</v>
      </c>
      <c r="C33" s="261" t="s">
        <v>478</v>
      </c>
      <c r="D33" s="261" t="s">
        <v>59</v>
      </c>
      <c r="E33" s="261" t="s">
        <v>365</v>
      </c>
      <c r="F33" s="261" t="s">
        <v>347</v>
      </c>
      <c r="G33" s="271">
        <v>1030.3</v>
      </c>
    </row>
    <row r="34" spans="1:7" ht="13.5">
      <c r="A34" s="272" t="s">
        <v>324</v>
      </c>
      <c r="B34" s="264">
        <v>984</v>
      </c>
      <c r="C34" s="261" t="s">
        <v>478</v>
      </c>
      <c r="D34" s="261" t="s">
        <v>59</v>
      </c>
      <c r="E34" s="261" t="s">
        <v>365</v>
      </c>
      <c r="F34" s="261" t="s">
        <v>323</v>
      </c>
      <c r="G34" s="271">
        <v>4290.66</v>
      </c>
    </row>
    <row r="35" spans="1:7" ht="13.5">
      <c r="A35" s="272" t="s">
        <v>213</v>
      </c>
      <c r="B35" s="264">
        <v>985</v>
      </c>
      <c r="C35" s="261" t="s">
        <v>478</v>
      </c>
      <c r="D35" s="261" t="s">
        <v>59</v>
      </c>
      <c r="E35" s="261" t="s">
        <v>553</v>
      </c>
      <c r="F35" s="261" t="s">
        <v>212</v>
      </c>
      <c r="G35" s="271">
        <v>210.2</v>
      </c>
    </row>
    <row r="36" spans="1:7" ht="13.5">
      <c r="A36" s="272" t="s">
        <v>215</v>
      </c>
      <c r="B36" s="264">
        <v>984</v>
      </c>
      <c r="C36" s="261" t="s">
        <v>478</v>
      </c>
      <c r="D36" s="261" t="s">
        <v>59</v>
      </c>
      <c r="E36" s="261" t="s">
        <v>365</v>
      </c>
      <c r="F36" s="261" t="s">
        <v>214</v>
      </c>
      <c r="G36" s="270">
        <v>5</v>
      </c>
    </row>
    <row r="37" spans="1:7" ht="27">
      <c r="A37" s="119" t="s">
        <v>319</v>
      </c>
      <c r="B37" s="264">
        <v>984</v>
      </c>
      <c r="C37" s="261" t="s">
        <v>478</v>
      </c>
      <c r="D37" s="261" t="s">
        <v>59</v>
      </c>
      <c r="E37" s="261" t="s">
        <v>341</v>
      </c>
      <c r="F37" s="261" t="s">
        <v>476</v>
      </c>
      <c r="G37" s="270">
        <f>G38+G40</f>
        <v>58.2</v>
      </c>
    </row>
    <row r="38" spans="1:7" ht="13.5">
      <c r="A38" s="265" t="s">
        <v>165</v>
      </c>
      <c r="B38" s="264">
        <v>984</v>
      </c>
      <c r="C38" s="261" t="s">
        <v>478</v>
      </c>
      <c r="D38" s="261" t="s">
        <v>59</v>
      </c>
      <c r="E38" s="261" t="s">
        <v>342</v>
      </c>
      <c r="F38" s="261" t="s">
        <v>476</v>
      </c>
      <c r="G38" s="270">
        <f>G39</f>
        <v>55</v>
      </c>
    </row>
    <row r="39" spans="1:7" ht="13.5">
      <c r="A39" s="265" t="s">
        <v>33</v>
      </c>
      <c r="B39" s="264">
        <v>984</v>
      </c>
      <c r="C39" s="261" t="s">
        <v>478</v>
      </c>
      <c r="D39" s="261" t="s">
        <v>59</v>
      </c>
      <c r="E39" s="261" t="s">
        <v>342</v>
      </c>
      <c r="F39" s="261" t="s">
        <v>27</v>
      </c>
      <c r="G39" s="270">
        <v>55</v>
      </c>
    </row>
    <row r="40" spans="1:7" ht="27">
      <c r="A40" s="119" t="s">
        <v>376</v>
      </c>
      <c r="B40" s="264">
        <v>984</v>
      </c>
      <c r="C40" s="261" t="s">
        <v>478</v>
      </c>
      <c r="D40" s="261" t="s">
        <v>59</v>
      </c>
      <c r="E40" s="261" t="s">
        <v>373</v>
      </c>
      <c r="F40" s="261" t="s">
        <v>476</v>
      </c>
      <c r="G40" s="271">
        <f>G41</f>
        <v>3.2</v>
      </c>
    </row>
    <row r="41" spans="1:7" ht="13.5">
      <c r="A41" s="119" t="s">
        <v>164</v>
      </c>
      <c r="B41" s="264">
        <v>984</v>
      </c>
      <c r="C41" s="261" t="s">
        <v>478</v>
      </c>
      <c r="D41" s="261" t="s">
        <v>59</v>
      </c>
      <c r="E41" s="261" t="s">
        <v>374</v>
      </c>
      <c r="F41" s="261" t="s">
        <v>476</v>
      </c>
      <c r="G41" s="271">
        <f>G42</f>
        <v>3.2</v>
      </c>
    </row>
    <row r="42" spans="1:7" ht="13.5">
      <c r="A42" s="272" t="s">
        <v>324</v>
      </c>
      <c r="B42" s="264">
        <v>984</v>
      </c>
      <c r="C42" s="261" t="s">
        <v>478</v>
      </c>
      <c r="D42" s="261" t="s">
        <v>59</v>
      </c>
      <c r="E42" s="261" t="s">
        <v>374</v>
      </c>
      <c r="F42" s="261" t="s">
        <v>323</v>
      </c>
      <c r="G42" s="271">
        <v>3.2</v>
      </c>
    </row>
    <row r="43" spans="1:7" ht="13.5">
      <c r="A43" s="273" t="s">
        <v>486</v>
      </c>
      <c r="B43" s="264">
        <v>984</v>
      </c>
      <c r="C43" s="274" t="s">
        <v>480</v>
      </c>
      <c r="D43" s="274" t="s">
        <v>474</v>
      </c>
      <c r="E43" s="274" t="s">
        <v>163</v>
      </c>
      <c r="F43" s="274" t="s">
        <v>476</v>
      </c>
      <c r="G43" s="271">
        <f>G44</f>
        <v>144.7</v>
      </c>
    </row>
    <row r="44" spans="1:7" ht="13.5">
      <c r="A44" s="119" t="s">
        <v>487</v>
      </c>
      <c r="B44" s="264">
        <v>984</v>
      </c>
      <c r="C44" s="261" t="s">
        <v>480</v>
      </c>
      <c r="D44" s="261" t="s">
        <v>488</v>
      </c>
      <c r="E44" s="261" t="s">
        <v>163</v>
      </c>
      <c r="F44" s="261" t="s">
        <v>476</v>
      </c>
      <c r="G44" s="271">
        <f>G45</f>
        <v>144.7</v>
      </c>
    </row>
    <row r="45" spans="1:7" ht="13.5">
      <c r="A45" s="119" t="s">
        <v>162</v>
      </c>
      <c r="B45" s="264">
        <v>984</v>
      </c>
      <c r="C45" s="261" t="s">
        <v>480</v>
      </c>
      <c r="D45" s="261" t="s">
        <v>488</v>
      </c>
      <c r="E45" s="261" t="s">
        <v>260</v>
      </c>
      <c r="F45" s="261" t="s">
        <v>476</v>
      </c>
      <c r="G45" s="271">
        <f>G46</f>
        <v>144.7</v>
      </c>
    </row>
    <row r="46" spans="1:7" ht="24.75" customHeight="1">
      <c r="A46" s="119" t="s">
        <v>517</v>
      </c>
      <c r="B46" s="264">
        <v>984</v>
      </c>
      <c r="C46" s="261" t="s">
        <v>480</v>
      </c>
      <c r="D46" s="261" t="s">
        <v>488</v>
      </c>
      <c r="E46" s="261" t="s">
        <v>264</v>
      </c>
      <c r="F46" s="261" t="s">
        <v>476</v>
      </c>
      <c r="G46" s="271">
        <f>G47</f>
        <v>144.7</v>
      </c>
    </row>
    <row r="47" spans="1:7" ht="13.5">
      <c r="A47" s="119" t="s">
        <v>320</v>
      </c>
      <c r="B47" s="264">
        <v>984</v>
      </c>
      <c r="C47" s="261" t="s">
        <v>480</v>
      </c>
      <c r="D47" s="261" t="s">
        <v>488</v>
      </c>
      <c r="E47" s="261" t="s">
        <v>264</v>
      </c>
      <c r="F47" s="261" t="s">
        <v>347</v>
      </c>
      <c r="G47" s="271">
        <v>144.7</v>
      </c>
    </row>
    <row r="48" spans="1:7" ht="13.5">
      <c r="A48" s="119" t="s">
        <v>489</v>
      </c>
      <c r="B48" s="264">
        <v>984</v>
      </c>
      <c r="C48" s="261" t="s">
        <v>488</v>
      </c>
      <c r="D48" s="261" t="s">
        <v>474</v>
      </c>
      <c r="E48" s="261" t="s">
        <v>163</v>
      </c>
      <c r="F48" s="261" t="s">
        <v>476</v>
      </c>
      <c r="G48" s="270">
        <f>G49+G54</f>
        <v>74.6</v>
      </c>
    </row>
    <row r="49" spans="1:7" ht="13.5">
      <c r="A49" s="127" t="s">
        <v>60</v>
      </c>
      <c r="B49" s="264">
        <v>984</v>
      </c>
      <c r="C49" s="261" t="s">
        <v>488</v>
      </c>
      <c r="D49" s="261" t="s">
        <v>490</v>
      </c>
      <c r="E49" s="261" t="s">
        <v>163</v>
      </c>
      <c r="F49" s="261" t="s">
        <v>476</v>
      </c>
      <c r="G49" s="270">
        <f>G50</f>
        <v>74.6</v>
      </c>
    </row>
    <row r="50" spans="1:7" ht="13.5">
      <c r="A50" s="119" t="s">
        <v>525</v>
      </c>
      <c r="B50" s="264">
        <v>984</v>
      </c>
      <c r="C50" s="261" t="s">
        <v>488</v>
      </c>
      <c r="D50" s="261" t="s">
        <v>490</v>
      </c>
      <c r="E50" s="261" t="s">
        <v>302</v>
      </c>
      <c r="F50" s="261" t="s">
        <v>476</v>
      </c>
      <c r="G50" s="270">
        <f>G51</f>
        <v>74.6</v>
      </c>
    </row>
    <row r="51" spans="1:7" ht="13.5">
      <c r="A51" s="119" t="s">
        <v>281</v>
      </c>
      <c r="B51" s="264">
        <v>984</v>
      </c>
      <c r="C51" s="261" t="s">
        <v>488</v>
      </c>
      <c r="D51" s="261" t="s">
        <v>490</v>
      </c>
      <c r="E51" s="261" t="s">
        <v>303</v>
      </c>
      <c r="F51" s="261" t="s">
        <v>476</v>
      </c>
      <c r="G51" s="270">
        <f>G52</f>
        <v>74.6</v>
      </c>
    </row>
    <row r="52" spans="1:7" ht="13.5">
      <c r="A52" s="119" t="s">
        <v>305</v>
      </c>
      <c r="B52" s="264">
        <v>984</v>
      </c>
      <c r="C52" s="261" t="s">
        <v>488</v>
      </c>
      <c r="D52" s="261" t="s">
        <v>490</v>
      </c>
      <c r="E52" s="261" t="s">
        <v>304</v>
      </c>
      <c r="F52" s="261" t="s">
        <v>476</v>
      </c>
      <c r="G52" s="270">
        <f>G53</f>
        <v>74.6</v>
      </c>
    </row>
    <row r="53" spans="1:7" ht="13.5">
      <c r="A53" s="272" t="s">
        <v>324</v>
      </c>
      <c r="B53" s="264">
        <v>984</v>
      </c>
      <c r="C53" s="261" t="s">
        <v>488</v>
      </c>
      <c r="D53" s="261" t="s">
        <v>490</v>
      </c>
      <c r="E53" s="261" t="s">
        <v>304</v>
      </c>
      <c r="F53" s="261" t="s">
        <v>323</v>
      </c>
      <c r="G53" s="270">
        <v>74.6</v>
      </c>
    </row>
    <row r="54" spans="1:7" ht="13.5" hidden="1" outlineLevel="1">
      <c r="A54" s="119" t="s">
        <v>491</v>
      </c>
      <c r="B54" s="264">
        <v>984</v>
      </c>
      <c r="C54" s="261" t="s">
        <v>488</v>
      </c>
      <c r="D54" s="261" t="s">
        <v>492</v>
      </c>
      <c r="E54" s="261" t="s">
        <v>163</v>
      </c>
      <c r="F54" s="261" t="s">
        <v>476</v>
      </c>
      <c r="G54" s="270">
        <f>G55</f>
        <v>0</v>
      </c>
    </row>
    <row r="55" spans="1:7" ht="13.5" hidden="1" outlineLevel="1">
      <c r="A55" s="119" t="s">
        <v>525</v>
      </c>
      <c r="B55" s="264">
        <v>984</v>
      </c>
      <c r="C55" s="261" t="s">
        <v>488</v>
      </c>
      <c r="D55" s="261" t="s">
        <v>492</v>
      </c>
      <c r="E55" s="261" t="s">
        <v>302</v>
      </c>
      <c r="F55" s="261" t="s">
        <v>476</v>
      </c>
      <c r="G55" s="270">
        <f>G56</f>
        <v>0</v>
      </c>
    </row>
    <row r="56" spans="1:7" ht="13.5" hidden="1" outlineLevel="1">
      <c r="A56" s="119" t="s">
        <v>281</v>
      </c>
      <c r="B56" s="264">
        <v>984</v>
      </c>
      <c r="C56" s="261" t="s">
        <v>488</v>
      </c>
      <c r="D56" s="261" t="s">
        <v>492</v>
      </c>
      <c r="E56" s="261" t="s">
        <v>303</v>
      </c>
      <c r="F56" s="261" t="s">
        <v>476</v>
      </c>
      <c r="G56" s="270">
        <f>G57</f>
        <v>0</v>
      </c>
    </row>
    <row r="57" spans="1:7" ht="13.5" hidden="1" outlineLevel="1">
      <c r="A57" s="119" t="s">
        <v>307</v>
      </c>
      <c r="B57" s="264">
        <v>984</v>
      </c>
      <c r="C57" s="261" t="s">
        <v>488</v>
      </c>
      <c r="D57" s="261" t="s">
        <v>492</v>
      </c>
      <c r="E57" s="261" t="s">
        <v>306</v>
      </c>
      <c r="F57" s="261" t="s">
        <v>476</v>
      </c>
      <c r="G57" s="270">
        <f>G58</f>
        <v>0</v>
      </c>
    </row>
    <row r="58" spans="1:7" ht="13.5" hidden="1" outlineLevel="1">
      <c r="A58" s="272" t="s">
        <v>324</v>
      </c>
      <c r="B58" s="264">
        <v>984</v>
      </c>
      <c r="C58" s="261" t="s">
        <v>488</v>
      </c>
      <c r="D58" s="261" t="s">
        <v>492</v>
      </c>
      <c r="E58" s="261" t="s">
        <v>306</v>
      </c>
      <c r="F58" s="261" t="s">
        <v>323</v>
      </c>
      <c r="G58" s="270">
        <v>0</v>
      </c>
    </row>
    <row r="59" spans="1:7" ht="13.5" collapsed="1">
      <c r="A59" s="119" t="s">
        <v>62</v>
      </c>
      <c r="B59" s="264">
        <v>984</v>
      </c>
      <c r="C59" s="261" t="s">
        <v>483</v>
      </c>
      <c r="D59" s="261" t="s">
        <v>474</v>
      </c>
      <c r="E59" s="261" t="s">
        <v>163</v>
      </c>
      <c r="F59" s="261" t="s">
        <v>476</v>
      </c>
      <c r="G59" s="270">
        <f>G60+G65+G70</f>
        <v>243.2</v>
      </c>
    </row>
    <row r="60" spans="1:7" ht="13.5">
      <c r="A60" s="119" t="s">
        <v>226</v>
      </c>
      <c r="B60" s="264">
        <v>984</v>
      </c>
      <c r="C60" s="261" t="s">
        <v>483</v>
      </c>
      <c r="D60" s="261" t="s">
        <v>478</v>
      </c>
      <c r="E60" s="261" t="s">
        <v>163</v>
      </c>
      <c r="F60" s="261" t="s">
        <v>476</v>
      </c>
      <c r="G60" s="270">
        <f>G61</f>
        <v>43.6</v>
      </c>
    </row>
    <row r="61" spans="1:7" ht="13.5">
      <c r="A61" s="119" t="s">
        <v>530</v>
      </c>
      <c r="B61" s="264">
        <v>984</v>
      </c>
      <c r="C61" s="261" t="s">
        <v>483</v>
      </c>
      <c r="D61" s="261" t="s">
        <v>478</v>
      </c>
      <c r="E61" s="261" t="s">
        <v>337</v>
      </c>
      <c r="F61" s="261" t="s">
        <v>476</v>
      </c>
      <c r="G61" s="270">
        <f>G62</f>
        <v>43.6</v>
      </c>
    </row>
    <row r="62" spans="1:7" ht="13.5">
      <c r="A62" s="119" t="s">
        <v>281</v>
      </c>
      <c r="B62" s="264">
        <v>984</v>
      </c>
      <c r="C62" s="261" t="s">
        <v>483</v>
      </c>
      <c r="D62" s="261" t="s">
        <v>478</v>
      </c>
      <c r="E62" s="261" t="s">
        <v>338</v>
      </c>
      <c r="F62" s="261" t="s">
        <v>476</v>
      </c>
      <c r="G62" s="270">
        <f>G63</f>
        <v>43.6</v>
      </c>
    </row>
    <row r="63" spans="1:7" ht="13.5">
      <c r="A63" s="119" t="s">
        <v>340</v>
      </c>
      <c r="B63" s="264">
        <v>984</v>
      </c>
      <c r="C63" s="261" t="s">
        <v>483</v>
      </c>
      <c r="D63" s="261" t="s">
        <v>478</v>
      </c>
      <c r="E63" s="261" t="s">
        <v>339</v>
      </c>
      <c r="F63" s="261" t="s">
        <v>476</v>
      </c>
      <c r="G63" s="270">
        <f>G64</f>
        <v>43.6</v>
      </c>
    </row>
    <row r="64" spans="1:7" ht="13.5">
      <c r="A64" s="272" t="s">
        <v>324</v>
      </c>
      <c r="B64" s="264">
        <v>984</v>
      </c>
      <c r="C64" s="261" t="s">
        <v>483</v>
      </c>
      <c r="D64" s="261" t="s">
        <v>478</v>
      </c>
      <c r="E64" s="261" t="s">
        <v>339</v>
      </c>
      <c r="F64" s="261" t="s">
        <v>323</v>
      </c>
      <c r="G64" s="270">
        <v>43.6</v>
      </c>
    </row>
    <row r="65" spans="1:7" ht="13.5">
      <c r="A65" s="119" t="s">
        <v>203</v>
      </c>
      <c r="B65" s="264">
        <v>984</v>
      </c>
      <c r="C65" s="261" t="s">
        <v>483</v>
      </c>
      <c r="D65" s="261" t="s">
        <v>490</v>
      </c>
      <c r="E65" s="261" t="s">
        <v>163</v>
      </c>
      <c r="F65" s="261" t="s">
        <v>476</v>
      </c>
      <c r="G65" s="270">
        <f>G66</f>
        <v>170</v>
      </c>
    </row>
    <row r="66" spans="1:7" ht="14.25" customHeight="1">
      <c r="A66" s="119" t="s">
        <v>532</v>
      </c>
      <c r="B66" s="264">
        <v>984</v>
      </c>
      <c r="C66" s="261" t="s">
        <v>483</v>
      </c>
      <c r="D66" s="261" t="s">
        <v>490</v>
      </c>
      <c r="E66" s="261" t="s">
        <v>288</v>
      </c>
      <c r="F66" s="261" t="s">
        <v>476</v>
      </c>
      <c r="G66" s="270">
        <f>G67</f>
        <v>170</v>
      </c>
    </row>
    <row r="67" spans="1:7" ht="13.5">
      <c r="A67" s="119" t="s">
        <v>281</v>
      </c>
      <c r="B67" s="264">
        <v>984</v>
      </c>
      <c r="C67" s="261" t="s">
        <v>483</v>
      </c>
      <c r="D67" s="261" t="s">
        <v>490</v>
      </c>
      <c r="E67" s="261" t="s">
        <v>289</v>
      </c>
      <c r="F67" s="261" t="s">
        <v>476</v>
      </c>
      <c r="G67" s="270">
        <f>G68</f>
        <v>170</v>
      </c>
    </row>
    <row r="68" spans="1:7" ht="13.5">
      <c r="A68" s="119" t="s">
        <v>291</v>
      </c>
      <c r="B68" s="264">
        <v>984</v>
      </c>
      <c r="C68" s="261" t="s">
        <v>483</v>
      </c>
      <c r="D68" s="261" t="s">
        <v>490</v>
      </c>
      <c r="E68" s="261" t="s">
        <v>290</v>
      </c>
      <c r="F68" s="261" t="s">
        <v>476</v>
      </c>
      <c r="G68" s="270">
        <f>G69</f>
        <v>170</v>
      </c>
    </row>
    <row r="69" spans="1:7" ht="13.5">
      <c r="A69" s="272" t="s">
        <v>324</v>
      </c>
      <c r="B69" s="264">
        <v>984</v>
      </c>
      <c r="C69" s="261" t="s">
        <v>483</v>
      </c>
      <c r="D69" s="261" t="s">
        <v>490</v>
      </c>
      <c r="E69" s="261" t="s">
        <v>290</v>
      </c>
      <c r="F69" s="261" t="s">
        <v>323</v>
      </c>
      <c r="G69" s="270">
        <v>170</v>
      </c>
    </row>
    <row r="70" spans="1:7" ht="13.5">
      <c r="A70" s="119" t="s">
        <v>61</v>
      </c>
      <c r="B70" s="264">
        <v>984</v>
      </c>
      <c r="C70" s="261" t="s">
        <v>483</v>
      </c>
      <c r="D70" s="261" t="s">
        <v>63</v>
      </c>
      <c r="E70" s="261" t="s">
        <v>163</v>
      </c>
      <c r="F70" s="261" t="s">
        <v>476</v>
      </c>
      <c r="G70" s="270">
        <f>G71+G77</f>
        <v>29.6</v>
      </c>
    </row>
    <row r="71" spans="1:7" ht="13.5">
      <c r="A71" s="119" t="s">
        <v>162</v>
      </c>
      <c r="B71" s="264">
        <v>984</v>
      </c>
      <c r="C71" s="261" t="s">
        <v>483</v>
      </c>
      <c r="D71" s="261" t="s">
        <v>63</v>
      </c>
      <c r="E71" s="261" t="s">
        <v>260</v>
      </c>
      <c r="F71" s="261" t="s">
        <v>476</v>
      </c>
      <c r="G71" s="270">
        <f>G72</f>
        <v>28.6</v>
      </c>
    </row>
    <row r="72" spans="1:7" ht="27">
      <c r="A72" s="287" t="s">
        <v>539</v>
      </c>
      <c r="B72" s="264">
        <v>984</v>
      </c>
      <c r="C72" s="261" t="s">
        <v>483</v>
      </c>
      <c r="D72" s="261" t="s">
        <v>63</v>
      </c>
      <c r="E72" s="261" t="s">
        <v>341</v>
      </c>
      <c r="F72" s="261" t="s">
        <v>476</v>
      </c>
      <c r="G72" s="270">
        <f>G73+G75</f>
        <v>28.6</v>
      </c>
    </row>
    <row r="73" spans="1:7" ht="15" customHeight="1">
      <c r="A73" s="275" t="s">
        <v>464</v>
      </c>
      <c r="B73" s="264">
        <v>984</v>
      </c>
      <c r="C73" s="261" t="s">
        <v>483</v>
      </c>
      <c r="D73" s="261" t="s">
        <v>63</v>
      </c>
      <c r="E73" s="261" t="s">
        <v>344</v>
      </c>
      <c r="F73" s="261" t="s">
        <v>476</v>
      </c>
      <c r="G73" s="271">
        <f>G74</f>
        <v>10.6</v>
      </c>
    </row>
    <row r="74" spans="1:7" ht="13.5">
      <c r="A74" s="265" t="s">
        <v>33</v>
      </c>
      <c r="B74" s="264">
        <v>984</v>
      </c>
      <c r="C74" s="261" t="s">
        <v>483</v>
      </c>
      <c r="D74" s="261" t="s">
        <v>63</v>
      </c>
      <c r="E74" s="261" t="s">
        <v>344</v>
      </c>
      <c r="F74" s="261" t="s">
        <v>27</v>
      </c>
      <c r="G74" s="271">
        <v>10.6</v>
      </c>
    </row>
    <row r="75" spans="1:7" ht="108.75" customHeight="1">
      <c r="A75" s="236" t="s">
        <v>549</v>
      </c>
      <c r="B75" s="264">
        <v>984</v>
      </c>
      <c r="C75" s="261" t="s">
        <v>483</v>
      </c>
      <c r="D75" s="261" t="s">
        <v>63</v>
      </c>
      <c r="E75" s="261" t="s">
        <v>345</v>
      </c>
      <c r="F75" s="261" t="s">
        <v>476</v>
      </c>
      <c r="G75" s="270">
        <f>G76</f>
        <v>18</v>
      </c>
    </row>
    <row r="76" spans="1:7" ht="13.5">
      <c r="A76" s="265" t="s">
        <v>33</v>
      </c>
      <c r="B76" s="264">
        <v>984</v>
      </c>
      <c r="C76" s="261" t="s">
        <v>483</v>
      </c>
      <c r="D76" s="261" t="s">
        <v>63</v>
      </c>
      <c r="E76" s="261" t="s">
        <v>345</v>
      </c>
      <c r="F76" s="261" t="s">
        <v>27</v>
      </c>
      <c r="G76" s="270">
        <v>18</v>
      </c>
    </row>
    <row r="77" spans="1:7" ht="13.5">
      <c r="A77" s="119" t="s">
        <v>521</v>
      </c>
      <c r="B77" s="264">
        <v>984</v>
      </c>
      <c r="C77" s="261" t="s">
        <v>483</v>
      </c>
      <c r="D77" s="261" t="s">
        <v>63</v>
      </c>
      <c r="E77" s="261" t="s">
        <v>284</v>
      </c>
      <c r="F77" s="261" t="s">
        <v>476</v>
      </c>
      <c r="G77" s="270">
        <f>G78</f>
        <v>1</v>
      </c>
    </row>
    <row r="78" spans="1:7" ht="13.5">
      <c r="A78" s="119" t="s">
        <v>281</v>
      </c>
      <c r="B78" s="264">
        <v>984</v>
      </c>
      <c r="C78" s="261" t="s">
        <v>483</v>
      </c>
      <c r="D78" s="261" t="s">
        <v>63</v>
      </c>
      <c r="E78" s="261" t="s">
        <v>285</v>
      </c>
      <c r="F78" s="261" t="s">
        <v>476</v>
      </c>
      <c r="G78" s="270">
        <f>G79</f>
        <v>1</v>
      </c>
    </row>
    <row r="79" spans="1:7" ht="13.5">
      <c r="A79" s="119" t="s">
        <v>287</v>
      </c>
      <c r="B79" s="264">
        <v>984</v>
      </c>
      <c r="C79" s="261" t="s">
        <v>483</v>
      </c>
      <c r="D79" s="261" t="s">
        <v>63</v>
      </c>
      <c r="E79" s="261" t="s">
        <v>286</v>
      </c>
      <c r="F79" s="261" t="s">
        <v>476</v>
      </c>
      <c r="G79" s="270">
        <f>G80</f>
        <v>1</v>
      </c>
    </row>
    <row r="80" spans="1:7" ht="13.5">
      <c r="A80" s="272" t="s">
        <v>324</v>
      </c>
      <c r="B80" s="264">
        <v>984</v>
      </c>
      <c r="C80" s="261" t="s">
        <v>483</v>
      </c>
      <c r="D80" s="261" t="s">
        <v>63</v>
      </c>
      <c r="E80" s="261" t="s">
        <v>286</v>
      </c>
      <c r="F80" s="261" t="s">
        <v>323</v>
      </c>
      <c r="G80" s="270">
        <v>1</v>
      </c>
    </row>
    <row r="81" spans="1:7" ht="13.5">
      <c r="A81" s="119" t="s">
        <v>493</v>
      </c>
      <c r="B81" s="264">
        <v>984</v>
      </c>
      <c r="C81" s="261" t="s">
        <v>494</v>
      </c>
      <c r="D81" s="261" t="s">
        <v>474</v>
      </c>
      <c r="E81" s="261" t="s">
        <v>163</v>
      </c>
      <c r="F81" s="261" t="s">
        <v>476</v>
      </c>
      <c r="G81" s="290">
        <f>G82+G87</f>
        <v>2633.044</v>
      </c>
    </row>
    <row r="82" spans="1:7" ht="13.5">
      <c r="A82" s="119" t="s">
        <v>495</v>
      </c>
      <c r="B82" s="264">
        <v>984</v>
      </c>
      <c r="C82" s="261" t="s">
        <v>494</v>
      </c>
      <c r="D82" s="261" t="s">
        <v>478</v>
      </c>
      <c r="E82" s="261" t="s">
        <v>163</v>
      </c>
      <c r="F82" s="261" t="s">
        <v>476</v>
      </c>
      <c r="G82" s="270">
        <f>G83</f>
        <v>1193</v>
      </c>
    </row>
    <row r="83" spans="1:7" ht="13.5">
      <c r="A83" s="119" t="s">
        <v>531</v>
      </c>
      <c r="B83" s="264">
        <v>984</v>
      </c>
      <c r="C83" s="261" t="s">
        <v>494</v>
      </c>
      <c r="D83" s="261" t="s">
        <v>478</v>
      </c>
      <c r="E83" s="261" t="s">
        <v>498</v>
      </c>
      <c r="F83" s="261" t="s">
        <v>476</v>
      </c>
      <c r="G83" s="270">
        <f>G84</f>
        <v>1193</v>
      </c>
    </row>
    <row r="84" spans="1:7" ht="13.5">
      <c r="A84" s="119" t="s">
        <v>281</v>
      </c>
      <c r="B84" s="264">
        <v>984</v>
      </c>
      <c r="C84" s="261" t="s">
        <v>494</v>
      </c>
      <c r="D84" s="261" t="s">
        <v>478</v>
      </c>
      <c r="E84" s="261" t="s">
        <v>499</v>
      </c>
      <c r="F84" s="261" t="s">
        <v>476</v>
      </c>
      <c r="G84" s="270">
        <f>G85</f>
        <v>1193</v>
      </c>
    </row>
    <row r="85" spans="1:7" ht="13.5">
      <c r="A85" s="119" t="s">
        <v>14</v>
      </c>
      <c r="B85" s="264">
        <v>984</v>
      </c>
      <c r="C85" s="261" t="s">
        <v>494</v>
      </c>
      <c r="D85" s="261" t="s">
        <v>478</v>
      </c>
      <c r="E85" s="261" t="s">
        <v>13</v>
      </c>
      <c r="F85" s="261" t="s">
        <v>476</v>
      </c>
      <c r="G85" s="270">
        <f>G86</f>
        <v>1193</v>
      </c>
    </row>
    <row r="86" spans="1:7" ht="12.75" customHeight="1">
      <c r="A86" s="272" t="s">
        <v>363</v>
      </c>
      <c r="B86" s="264">
        <v>984</v>
      </c>
      <c r="C86" s="261" t="s">
        <v>494</v>
      </c>
      <c r="D86" s="261" t="s">
        <v>478</v>
      </c>
      <c r="E86" s="261" t="s">
        <v>13</v>
      </c>
      <c r="F86" s="261" t="s">
        <v>362</v>
      </c>
      <c r="G86" s="270">
        <v>1193</v>
      </c>
    </row>
    <row r="87" spans="1:7" ht="13.5">
      <c r="A87" s="119" t="s">
        <v>396</v>
      </c>
      <c r="B87" s="264">
        <v>984</v>
      </c>
      <c r="C87" s="261" t="s">
        <v>494</v>
      </c>
      <c r="D87" s="261" t="s">
        <v>488</v>
      </c>
      <c r="E87" s="261" t="s">
        <v>163</v>
      </c>
      <c r="F87" s="261" t="s">
        <v>476</v>
      </c>
      <c r="G87" s="290">
        <f>G88+G92</f>
        <v>1440.0439999999999</v>
      </c>
    </row>
    <row r="88" spans="1:7" ht="12.75" customHeight="1">
      <c r="A88" s="119" t="s">
        <v>520</v>
      </c>
      <c r="B88" s="264">
        <v>984</v>
      </c>
      <c r="C88" s="261" t="s">
        <v>494</v>
      </c>
      <c r="D88" s="261" t="s">
        <v>488</v>
      </c>
      <c r="E88" s="261" t="s">
        <v>279</v>
      </c>
      <c r="F88" s="261" t="s">
        <v>476</v>
      </c>
      <c r="G88" s="270">
        <f>G89</f>
        <v>281.8</v>
      </c>
    </row>
    <row r="89" spans="1:7" ht="13.5">
      <c r="A89" s="119" t="s">
        <v>281</v>
      </c>
      <c r="B89" s="264">
        <v>984</v>
      </c>
      <c r="C89" s="261" t="s">
        <v>494</v>
      </c>
      <c r="D89" s="261" t="s">
        <v>488</v>
      </c>
      <c r="E89" s="261" t="s">
        <v>280</v>
      </c>
      <c r="F89" s="261" t="s">
        <v>476</v>
      </c>
      <c r="G89" s="270">
        <f>G90</f>
        <v>281.8</v>
      </c>
    </row>
    <row r="90" spans="1:7" ht="13.5">
      <c r="A90" s="119" t="s">
        <v>283</v>
      </c>
      <c r="B90" s="264">
        <v>984</v>
      </c>
      <c r="C90" s="261" t="s">
        <v>494</v>
      </c>
      <c r="D90" s="261" t="s">
        <v>488</v>
      </c>
      <c r="E90" s="261" t="s">
        <v>282</v>
      </c>
      <c r="F90" s="261" t="s">
        <v>476</v>
      </c>
      <c r="G90" s="270">
        <f>G91</f>
        <v>281.8</v>
      </c>
    </row>
    <row r="91" spans="1:7" ht="13.5">
      <c r="A91" s="272" t="s">
        <v>324</v>
      </c>
      <c r="B91" s="264">
        <v>984</v>
      </c>
      <c r="C91" s="261" t="s">
        <v>494</v>
      </c>
      <c r="D91" s="261" t="s">
        <v>488</v>
      </c>
      <c r="E91" s="261" t="s">
        <v>282</v>
      </c>
      <c r="F91" s="261" t="s">
        <v>323</v>
      </c>
      <c r="G91" s="270">
        <v>281.8</v>
      </c>
    </row>
    <row r="92" spans="1:7" ht="13.5">
      <c r="A92" s="119" t="s">
        <v>524</v>
      </c>
      <c r="B92" s="264">
        <v>984</v>
      </c>
      <c r="C92" s="261" t="s">
        <v>494</v>
      </c>
      <c r="D92" s="261" t="s">
        <v>488</v>
      </c>
      <c r="E92" s="261" t="s">
        <v>298</v>
      </c>
      <c r="F92" s="261" t="s">
        <v>476</v>
      </c>
      <c r="G92" s="290">
        <f>G93</f>
        <v>1158.244</v>
      </c>
    </row>
    <row r="93" spans="1:7" ht="13.5">
      <c r="A93" s="119" t="s">
        <v>281</v>
      </c>
      <c r="B93" s="264">
        <v>984</v>
      </c>
      <c r="C93" s="261" t="s">
        <v>494</v>
      </c>
      <c r="D93" s="261" t="s">
        <v>488</v>
      </c>
      <c r="E93" s="261" t="s">
        <v>299</v>
      </c>
      <c r="F93" s="261" t="s">
        <v>476</v>
      </c>
      <c r="G93" s="290">
        <f>G94+G98+G100</f>
        <v>1158.244</v>
      </c>
    </row>
    <row r="94" spans="1:7" ht="13.5">
      <c r="A94" s="119" t="s">
        <v>301</v>
      </c>
      <c r="B94" s="264">
        <v>984</v>
      </c>
      <c r="C94" s="261" t="s">
        <v>494</v>
      </c>
      <c r="D94" s="261" t="s">
        <v>488</v>
      </c>
      <c r="E94" s="261" t="s">
        <v>300</v>
      </c>
      <c r="F94" s="261" t="s">
        <v>476</v>
      </c>
      <c r="G94" s="290">
        <f>G95+G96</f>
        <v>669.644</v>
      </c>
    </row>
    <row r="95" spans="1:7" ht="13.5">
      <c r="A95" s="272" t="s">
        <v>324</v>
      </c>
      <c r="B95" s="264">
        <v>984</v>
      </c>
      <c r="C95" s="261" t="s">
        <v>494</v>
      </c>
      <c r="D95" s="261" t="s">
        <v>488</v>
      </c>
      <c r="E95" s="261" t="s">
        <v>300</v>
      </c>
      <c r="F95" s="261" t="s">
        <v>323</v>
      </c>
      <c r="G95" s="290">
        <v>549.644</v>
      </c>
    </row>
    <row r="96" spans="1:7" ht="13.5">
      <c r="A96" s="122" t="s">
        <v>266</v>
      </c>
      <c r="B96" s="264">
        <v>984</v>
      </c>
      <c r="C96" s="261" t="s">
        <v>494</v>
      </c>
      <c r="D96" s="261" t="s">
        <v>488</v>
      </c>
      <c r="E96" s="261" t="s">
        <v>300</v>
      </c>
      <c r="F96" s="261" t="s">
        <v>364</v>
      </c>
      <c r="G96" s="270">
        <v>120</v>
      </c>
    </row>
    <row r="97" spans="1:7" ht="13.5">
      <c r="A97" s="119" t="s">
        <v>21</v>
      </c>
      <c r="B97" s="264">
        <v>984</v>
      </c>
      <c r="C97" s="261" t="s">
        <v>494</v>
      </c>
      <c r="D97" s="261" t="s">
        <v>488</v>
      </c>
      <c r="E97" s="261" t="s">
        <v>19</v>
      </c>
      <c r="F97" s="261" t="s">
        <v>476</v>
      </c>
      <c r="G97" s="270">
        <f>G98</f>
        <v>310</v>
      </c>
    </row>
    <row r="98" spans="1:7" ht="13.5">
      <c r="A98" s="272" t="s">
        <v>324</v>
      </c>
      <c r="B98" s="264">
        <v>984</v>
      </c>
      <c r="C98" s="261" t="s">
        <v>494</v>
      </c>
      <c r="D98" s="261" t="s">
        <v>488</v>
      </c>
      <c r="E98" s="261" t="s">
        <v>19</v>
      </c>
      <c r="F98" s="261" t="s">
        <v>323</v>
      </c>
      <c r="G98" s="270">
        <v>310</v>
      </c>
    </row>
    <row r="99" spans="1:7" ht="13.5">
      <c r="A99" s="119" t="s">
        <v>22</v>
      </c>
      <c r="B99" s="264">
        <v>984</v>
      </c>
      <c r="C99" s="261" t="s">
        <v>494</v>
      </c>
      <c r="D99" s="261" t="s">
        <v>488</v>
      </c>
      <c r="E99" s="261" t="s">
        <v>20</v>
      </c>
      <c r="F99" s="261" t="s">
        <v>476</v>
      </c>
      <c r="G99" s="270">
        <f>G100</f>
        <v>178.6</v>
      </c>
    </row>
    <row r="100" spans="1:7" ht="13.5">
      <c r="A100" s="272" t="s">
        <v>324</v>
      </c>
      <c r="B100" s="264">
        <v>984</v>
      </c>
      <c r="C100" s="261" t="s">
        <v>494</v>
      </c>
      <c r="D100" s="261" t="s">
        <v>488</v>
      </c>
      <c r="E100" s="261" t="s">
        <v>20</v>
      </c>
      <c r="F100" s="261" t="s">
        <v>323</v>
      </c>
      <c r="G100" s="270">
        <f>160+18.6</f>
        <v>178.6</v>
      </c>
    </row>
    <row r="101" spans="1:7" ht="13.5">
      <c r="A101" s="119" t="s">
        <v>28</v>
      </c>
      <c r="B101" s="264">
        <v>984</v>
      </c>
      <c r="C101" s="261" t="s">
        <v>29</v>
      </c>
      <c r="D101" s="261" t="s">
        <v>474</v>
      </c>
      <c r="E101" s="261" t="s">
        <v>163</v>
      </c>
      <c r="F101" s="261" t="s">
        <v>476</v>
      </c>
      <c r="G101" s="270">
        <f>G102+G109</f>
        <v>77.5</v>
      </c>
    </row>
    <row r="102" spans="1:7" ht="13.5">
      <c r="A102" s="119" t="s">
        <v>238</v>
      </c>
      <c r="B102" s="264">
        <v>984</v>
      </c>
      <c r="C102" s="261" t="s">
        <v>29</v>
      </c>
      <c r="D102" s="261" t="s">
        <v>494</v>
      </c>
      <c r="E102" s="261" t="s">
        <v>163</v>
      </c>
      <c r="F102" s="261" t="s">
        <v>476</v>
      </c>
      <c r="G102" s="271">
        <f>G103</f>
        <v>16.5</v>
      </c>
    </row>
    <row r="103" spans="1:7" ht="13.5">
      <c r="A103" s="119" t="s">
        <v>533</v>
      </c>
      <c r="B103" s="264">
        <v>984</v>
      </c>
      <c r="C103" s="261" t="s">
        <v>29</v>
      </c>
      <c r="D103" s="261" t="s">
        <v>494</v>
      </c>
      <c r="E103" s="261" t="s">
        <v>260</v>
      </c>
      <c r="F103" s="261" t="s">
        <v>476</v>
      </c>
      <c r="G103" s="271">
        <f>G106+G104</f>
        <v>16.5</v>
      </c>
    </row>
    <row r="104" spans="1:7" ht="13.5">
      <c r="A104" s="119" t="s">
        <v>366</v>
      </c>
      <c r="B104" s="264">
        <v>984</v>
      </c>
      <c r="C104" s="261" t="s">
        <v>29</v>
      </c>
      <c r="D104" s="261" t="s">
        <v>494</v>
      </c>
      <c r="E104" s="261" t="s">
        <v>365</v>
      </c>
      <c r="F104" s="261" t="s">
        <v>476</v>
      </c>
      <c r="G104" s="271">
        <f>G105</f>
        <v>12</v>
      </c>
    </row>
    <row r="105" spans="1:7" ht="13.5">
      <c r="A105" s="119" t="s">
        <v>320</v>
      </c>
      <c r="B105" s="264">
        <v>984</v>
      </c>
      <c r="C105" s="261" t="s">
        <v>29</v>
      </c>
      <c r="D105" s="261" t="s">
        <v>494</v>
      </c>
      <c r="E105" s="261" t="s">
        <v>365</v>
      </c>
      <c r="F105" s="261" t="s">
        <v>347</v>
      </c>
      <c r="G105" s="271">
        <v>12</v>
      </c>
    </row>
    <row r="106" spans="1:7" ht="27">
      <c r="A106" s="262" t="s">
        <v>370</v>
      </c>
      <c r="B106" s="264">
        <v>984</v>
      </c>
      <c r="C106" s="261" t="s">
        <v>29</v>
      </c>
      <c r="D106" s="261" t="s">
        <v>494</v>
      </c>
      <c r="E106" s="261" t="s">
        <v>369</v>
      </c>
      <c r="F106" s="261" t="s">
        <v>476</v>
      </c>
      <c r="G106" s="271">
        <f>G107</f>
        <v>4.5</v>
      </c>
    </row>
    <row r="107" spans="1:7" ht="25.5" customHeight="1">
      <c r="A107" s="262" t="s">
        <v>559</v>
      </c>
      <c r="B107" s="264">
        <v>984</v>
      </c>
      <c r="C107" s="261" t="s">
        <v>29</v>
      </c>
      <c r="D107" s="261" t="s">
        <v>494</v>
      </c>
      <c r="E107" s="261" t="s">
        <v>496</v>
      </c>
      <c r="F107" s="261" t="s">
        <v>476</v>
      </c>
      <c r="G107" s="271">
        <f>G108</f>
        <v>4.5</v>
      </c>
    </row>
    <row r="108" spans="1:7" ht="13.5">
      <c r="A108" s="119" t="s">
        <v>320</v>
      </c>
      <c r="B108" s="264">
        <v>984</v>
      </c>
      <c r="C108" s="261" t="s">
        <v>29</v>
      </c>
      <c r="D108" s="261" t="s">
        <v>494</v>
      </c>
      <c r="E108" s="261" t="s">
        <v>496</v>
      </c>
      <c r="F108" s="261" t="s">
        <v>323</v>
      </c>
      <c r="G108" s="271">
        <v>4.5</v>
      </c>
    </row>
    <row r="109" spans="1:7" ht="13.5">
      <c r="A109" s="119" t="s">
        <v>30</v>
      </c>
      <c r="B109" s="264">
        <v>984</v>
      </c>
      <c r="C109" s="261" t="s">
        <v>29</v>
      </c>
      <c r="D109" s="261" t="s">
        <v>29</v>
      </c>
      <c r="E109" s="261" t="s">
        <v>163</v>
      </c>
      <c r="F109" s="261" t="s">
        <v>476</v>
      </c>
      <c r="G109" s="270">
        <f>G110</f>
        <v>61</v>
      </c>
    </row>
    <row r="110" spans="1:7" ht="13.5">
      <c r="A110" s="119" t="s">
        <v>528</v>
      </c>
      <c r="B110" s="264">
        <v>984</v>
      </c>
      <c r="C110" s="261" t="s">
        <v>29</v>
      </c>
      <c r="D110" s="261" t="s">
        <v>29</v>
      </c>
      <c r="E110" s="261" t="s">
        <v>326</v>
      </c>
      <c r="F110" s="261" t="s">
        <v>476</v>
      </c>
      <c r="G110" s="270">
        <f>G111+G114</f>
        <v>61</v>
      </c>
    </row>
    <row r="111" spans="1:7" ht="13.5">
      <c r="A111" s="119" t="s">
        <v>281</v>
      </c>
      <c r="B111" s="264">
        <v>984</v>
      </c>
      <c r="C111" s="261" t="s">
        <v>29</v>
      </c>
      <c r="D111" s="261" t="s">
        <v>29</v>
      </c>
      <c r="E111" s="261" t="s">
        <v>327</v>
      </c>
      <c r="F111" s="261" t="s">
        <v>476</v>
      </c>
      <c r="G111" s="270">
        <f>G112</f>
        <v>40.5</v>
      </c>
    </row>
    <row r="112" spans="1:7" ht="13.5">
      <c r="A112" s="119" t="s">
        <v>329</v>
      </c>
      <c r="B112" s="264">
        <v>984</v>
      </c>
      <c r="C112" s="261" t="s">
        <v>29</v>
      </c>
      <c r="D112" s="261" t="s">
        <v>29</v>
      </c>
      <c r="E112" s="261" t="s">
        <v>328</v>
      </c>
      <c r="F112" s="261" t="s">
        <v>476</v>
      </c>
      <c r="G112" s="270">
        <f>G113</f>
        <v>40.5</v>
      </c>
    </row>
    <row r="113" spans="1:7" ht="13.5">
      <c r="A113" s="272" t="s">
        <v>324</v>
      </c>
      <c r="B113" s="264">
        <v>984</v>
      </c>
      <c r="C113" s="261" t="s">
        <v>29</v>
      </c>
      <c r="D113" s="261" t="s">
        <v>29</v>
      </c>
      <c r="E113" s="261" t="s">
        <v>328</v>
      </c>
      <c r="F113" s="261" t="s">
        <v>323</v>
      </c>
      <c r="G113" s="270">
        <v>40.5</v>
      </c>
    </row>
    <row r="114" spans="1:7" ht="25.5">
      <c r="A114" s="44" t="s">
        <v>539</v>
      </c>
      <c r="B114" s="264">
        <v>984</v>
      </c>
      <c r="C114" s="261" t="s">
        <v>29</v>
      </c>
      <c r="D114" s="261" t="s">
        <v>29</v>
      </c>
      <c r="E114" s="261" t="s">
        <v>562</v>
      </c>
      <c r="F114" s="261" t="s">
        <v>476</v>
      </c>
      <c r="G114" s="270">
        <f>G115</f>
        <v>20.5</v>
      </c>
    </row>
    <row r="115" spans="1:7" ht="13.5">
      <c r="A115" s="44" t="s">
        <v>564</v>
      </c>
      <c r="B115" s="264">
        <v>984</v>
      </c>
      <c r="C115" s="261" t="s">
        <v>29</v>
      </c>
      <c r="D115" s="261" t="s">
        <v>29</v>
      </c>
      <c r="E115" s="261" t="s">
        <v>563</v>
      </c>
      <c r="F115" s="261" t="s">
        <v>476</v>
      </c>
      <c r="G115" s="270">
        <f>G116</f>
        <v>20.5</v>
      </c>
    </row>
    <row r="116" spans="1:7" ht="13.5">
      <c r="A116" s="38" t="s">
        <v>33</v>
      </c>
      <c r="B116" s="264">
        <v>984</v>
      </c>
      <c r="C116" s="261" t="s">
        <v>29</v>
      </c>
      <c r="D116" s="261" t="s">
        <v>29</v>
      </c>
      <c r="E116" s="261" t="s">
        <v>563</v>
      </c>
      <c r="F116" s="261" t="s">
        <v>27</v>
      </c>
      <c r="G116" s="270">
        <v>20.5</v>
      </c>
    </row>
    <row r="117" spans="1:7" ht="13.5">
      <c r="A117" s="265" t="s">
        <v>64</v>
      </c>
      <c r="B117" s="264">
        <v>984</v>
      </c>
      <c r="C117" s="261" t="s">
        <v>31</v>
      </c>
      <c r="D117" s="261" t="s">
        <v>474</v>
      </c>
      <c r="E117" s="261" t="s">
        <v>163</v>
      </c>
      <c r="F117" s="261" t="s">
        <v>476</v>
      </c>
      <c r="G117" s="270">
        <f>G118</f>
        <v>398.7</v>
      </c>
    </row>
    <row r="118" spans="1:7" ht="13.5">
      <c r="A118" s="265" t="s">
        <v>32</v>
      </c>
      <c r="B118" s="264">
        <v>984</v>
      </c>
      <c r="C118" s="261" t="s">
        <v>31</v>
      </c>
      <c r="D118" s="261" t="s">
        <v>478</v>
      </c>
      <c r="E118" s="261" t="s">
        <v>163</v>
      </c>
      <c r="F118" s="261" t="s">
        <v>476</v>
      </c>
      <c r="G118" s="270">
        <f>G119</f>
        <v>398.7</v>
      </c>
    </row>
    <row r="119" spans="1:7" ht="13.5">
      <c r="A119" s="265" t="s">
        <v>527</v>
      </c>
      <c r="B119" s="264">
        <v>984</v>
      </c>
      <c r="C119" s="261" t="s">
        <v>31</v>
      </c>
      <c r="D119" s="261" t="s">
        <v>478</v>
      </c>
      <c r="E119" s="261" t="s">
        <v>314</v>
      </c>
      <c r="F119" s="261" t="s">
        <v>476</v>
      </c>
      <c r="G119" s="270">
        <f>G120+G125</f>
        <v>398.7</v>
      </c>
    </row>
    <row r="120" spans="1:7" ht="13.5">
      <c r="A120" s="119" t="s">
        <v>281</v>
      </c>
      <c r="B120" s="264">
        <v>984</v>
      </c>
      <c r="C120" s="261" t="s">
        <v>31</v>
      </c>
      <c r="D120" s="261" t="s">
        <v>478</v>
      </c>
      <c r="E120" s="261" t="s">
        <v>315</v>
      </c>
      <c r="F120" s="261" t="s">
        <v>476</v>
      </c>
      <c r="G120" s="270">
        <f>G121+G123</f>
        <v>118.69999999999999</v>
      </c>
    </row>
    <row r="121" spans="1:7" ht="13.5">
      <c r="A121" s="263" t="s">
        <v>317</v>
      </c>
      <c r="B121" s="264">
        <v>984</v>
      </c>
      <c r="C121" s="261" t="s">
        <v>31</v>
      </c>
      <c r="D121" s="261" t="s">
        <v>478</v>
      </c>
      <c r="E121" s="261" t="s">
        <v>316</v>
      </c>
      <c r="F121" s="261" t="s">
        <v>476</v>
      </c>
      <c r="G121" s="270">
        <f>G122</f>
        <v>91.8</v>
      </c>
    </row>
    <row r="122" spans="1:7" ht="13.5">
      <c r="A122" s="272" t="s">
        <v>324</v>
      </c>
      <c r="B122" s="264">
        <v>984</v>
      </c>
      <c r="C122" s="261" t="s">
        <v>31</v>
      </c>
      <c r="D122" s="261" t="s">
        <v>478</v>
      </c>
      <c r="E122" s="261" t="s">
        <v>316</v>
      </c>
      <c r="F122" s="261" t="s">
        <v>323</v>
      </c>
      <c r="G122" s="270">
        <v>91.8</v>
      </c>
    </row>
    <row r="123" spans="1:7" ht="13.5">
      <c r="A123" s="263" t="s">
        <v>346</v>
      </c>
      <c r="B123" s="264">
        <v>984</v>
      </c>
      <c r="C123" s="261" t="s">
        <v>31</v>
      </c>
      <c r="D123" s="261" t="s">
        <v>478</v>
      </c>
      <c r="E123" s="261" t="s">
        <v>330</v>
      </c>
      <c r="F123" s="261" t="s">
        <v>476</v>
      </c>
      <c r="G123" s="270">
        <f>G124</f>
        <v>26.9</v>
      </c>
    </row>
    <row r="124" spans="1:7" ht="13.5">
      <c r="A124" s="272" t="s">
        <v>324</v>
      </c>
      <c r="B124" s="264">
        <v>984</v>
      </c>
      <c r="C124" s="261" t="s">
        <v>31</v>
      </c>
      <c r="D124" s="261" t="s">
        <v>478</v>
      </c>
      <c r="E124" s="261" t="s">
        <v>330</v>
      </c>
      <c r="F124" s="261" t="s">
        <v>323</v>
      </c>
      <c r="G124" s="270">
        <v>26.9</v>
      </c>
    </row>
    <row r="125" spans="1:7" ht="23.25" customHeight="1">
      <c r="A125" s="287" t="s">
        <v>539</v>
      </c>
      <c r="B125" s="264">
        <v>984</v>
      </c>
      <c r="C125" s="261" t="s">
        <v>31</v>
      </c>
      <c r="D125" s="261" t="s">
        <v>478</v>
      </c>
      <c r="E125" s="261" t="s">
        <v>318</v>
      </c>
      <c r="F125" s="261" t="s">
        <v>476</v>
      </c>
      <c r="G125" s="270">
        <f>G126+G128</f>
        <v>280</v>
      </c>
    </row>
    <row r="126" spans="1:7" ht="27">
      <c r="A126" s="119" t="s">
        <v>88</v>
      </c>
      <c r="B126" s="264">
        <v>984</v>
      </c>
      <c r="C126" s="261" t="s">
        <v>31</v>
      </c>
      <c r="D126" s="261" t="s">
        <v>478</v>
      </c>
      <c r="E126" s="261" t="s">
        <v>542</v>
      </c>
      <c r="F126" s="261" t="s">
        <v>476</v>
      </c>
      <c r="G126" s="270">
        <f>G127</f>
        <v>50</v>
      </c>
    </row>
    <row r="127" spans="1:7" ht="13.5">
      <c r="A127" s="265" t="s">
        <v>33</v>
      </c>
      <c r="B127" s="264">
        <v>984</v>
      </c>
      <c r="C127" s="261" t="s">
        <v>31</v>
      </c>
      <c r="D127" s="261" t="s">
        <v>478</v>
      </c>
      <c r="E127" s="261" t="s">
        <v>542</v>
      </c>
      <c r="F127" s="261" t="s">
        <v>27</v>
      </c>
      <c r="G127" s="270">
        <v>50</v>
      </c>
    </row>
    <row r="128" spans="1:7" ht="13.5">
      <c r="A128" s="119" t="s">
        <v>89</v>
      </c>
      <c r="B128" s="264">
        <v>984</v>
      </c>
      <c r="C128" s="261" t="s">
        <v>31</v>
      </c>
      <c r="D128" s="261" t="s">
        <v>478</v>
      </c>
      <c r="E128" s="261" t="s">
        <v>325</v>
      </c>
      <c r="F128" s="261" t="s">
        <v>476</v>
      </c>
      <c r="G128" s="270">
        <f>G129</f>
        <v>230</v>
      </c>
    </row>
    <row r="129" spans="1:7" ht="13.5">
      <c r="A129" s="265" t="s">
        <v>33</v>
      </c>
      <c r="B129" s="264">
        <v>984</v>
      </c>
      <c r="C129" s="261" t="s">
        <v>31</v>
      </c>
      <c r="D129" s="261" t="s">
        <v>478</v>
      </c>
      <c r="E129" s="261" t="s">
        <v>325</v>
      </c>
      <c r="F129" s="261" t="s">
        <v>27</v>
      </c>
      <c r="G129" s="270">
        <f>230</f>
        <v>230</v>
      </c>
    </row>
    <row r="130" spans="1:7" ht="13.5">
      <c r="A130" s="262" t="s">
        <v>239</v>
      </c>
      <c r="B130" s="264">
        <v>984</v>
      </c>
      <c r="C130" s="261" t="s">
        <v>492</v>
      </c>
      <c r="D130" s="261" t="s">
        <v>474</v>
      </c>
      <c r="E130" s="261" t="s">
        <v>163</v>
      </c>
      <c r="F130" s="261" t="s">
        <v>476</v>
      </c>
      <c r="G130" s="279">
        <f>G131</f>
        <v>12.66</v>
      </c>
    </row>
    <row r="131" spans="1:7" ht="13.5">
      <c r="A131" s="262" t="s">
        <v>240</v>
      </c>
      <c r="B131" s="264">
        <v>984</v>
      </c>
      <c r="C131" s="261" t="s">
        <v>492</v>
      </c>
      <c r="D131" s="261" t="s">
        <v>478</v>
      </c>
      <c r="E131" s="261" t="s">
        <v>163</v>
      </c>
      <c r="F131" s="261" t="s">
        <v>476</v>
      </c>
      <c r="G131" s="279">
        <f>G132</f>
        <v>12.66</v>
      </c>
    </row>
    <row r="132" spans="1:7" ht="13.5">
      <c r="A132" s="119" t="s">
        <v>162</v>
      </c>
      <c r="B132" s="264">
        <v>984</v>
      </c>
      <c r="C132" s="261" t="s">
        <v>492</v>
      </c>
      <c r="D132" s="261" t="s">
        <v>478</v>
      </c>
      <c r="E132" s="261" t="s">
        <v>260</v>
      </c>
      <c r="F132" s="261" t="s">
        <v>476</v>
      </c>
      <c r="G132" s="279">
        <f>G133</f>
        <v>12.66</v>
      </c>
    </row>
    <row r="133" spans="1:7" ht="13.5">
      <c r="A133" s="262" t="s">
        <v>241</v>
      </c>
      <c r="B133" s="264">
        <v>984</v>
      </c>
      <c r="C133" s="261" t="s">
        <v>492</v>
      </c>
      <c r="D133" s="261" t="s">
        <v>478</v>
      </c>
      <c r="E133" s="261" t="s">
        <v>426</v>
      </c>
      <c r="F133" s="261" t="s">
        <v>476</v>
      </c>
      <c r="G133" s="279">
        <f>G134</f>
        <v>12.66</v>
      </c>
    </row>
    <row r="134" spans="1:7" ht="13.5">
      <c r="A134" s="262" t="s">
        <v>242</v>
      </c>
      <c r="B134" s="264">
        <v>984</v>
      </c>
      <c r="C134" s="261" t="s">
        <v>492</v>
      </c>
      <c r="D134" s="261" t="s">
        <v>478</v>
      </c>
      <c r="E134" s="261" t="s">
        <v>427</v>
      </c>
      <c r="F134" s="261" t="s">
        <v>476</v>
      </c>
      <c r="G134" s="279">
        <f>G135</f>
        <v>12.66</v>
      </c>
    </row>
    <row r="135" spans="1:7" ht="13.5">
      <c r="A135" s="272" t="s">
        <v>207</v>
      </c>
      <c r="B135" s="264">
        <v>984</v>
      </c>
      <c r="C135" s="261" t="s">
        <v>492</v>
      </c>
      <c r="D135" s="261" t="s">
        <v>478</v>
      </c>
      <c r="E135" s="261" t="s">
        <v>427</v>
      </c>
      <c r="F135" s="261" t="s">
        <v>206</v>
      </c>
      <c r="G135" s="279">
        <v>12.66</v>
      </c>
    </row>
    <row r="136" spans="1:7" ht="13.5">
      <c r="A136" s="119" t="s">
        <v>66</v>
      </c>
      <c r="B136" s="264">
        <v>984</v>
      </c>
      <c r="C136" s="261" t="s">
        <v>65</v>
      </c>
      <c r="D136" s="261" t="s">
        <v>474</v>
      </c>
      <c r="E136" s="261" t="s">
        <v>163</v>
      </c>
      <c r="F136" s="261" t="s">
        <v>476</v>
      </c>
      <c r="G136" s="290">
        <f>G137</f>
        <v>1264.594</v>
      </c>
    </row>
    <row r="137" spans="1:7" ht="13.5">
      <c r="A137" s="119" t="s">
        <v>67</v>
      </c>
      <c r="B137" s="264">
        <v>984</v>
      </c>
      <c r="C137" s="261" t="s">
        <v>65</v>
      </c>
      <c r="D137" s="261" t="s">
        <v>480</v>
      </c>
      <c r="E137" s="261" t="s">
        <v>163</v>
      </c>
      <c r="F137" s="261" t="s">
        <v>476</v>
      </c>
      <c r="G137" s="290">
        <f>G138+G146</f>
        <v>1264.594</v>
      </c>
    </row>
    <row r="138" spans="1:7" ht="13.5">
      <c r="A138" s="265" t="s">
        <v>529</v>
      </c>
      <c r="B138" s="264">
        <v>984</v>
      </c>
      <c r="C138" s="261" t="s">
        <v>65</v>
      </c>
      <c r="D138" s="261" t="s">
        <v>480</v>
      </c>
      <c r="E138" s="261" t="s">
        <v>331</v>
      </c>
      <c r="F138" s="261" t="s">
        <v>476</v>
      </c>
      <c r="G138" s="270">
        <f>G139+G142</f>
        <v>165.9</v>
      </c>
    </row>
    <row r="139" spans="1:7" ht="13.5">
      <c r="A139" s="119" t="s">
        <v>281</v>
      </c>
      <c r="B139" s="264">
        <v>984</v>
      </c>
      <c r="C139" s="261" t="s">
        <v>65</v>
      </c>
      <c r="D139" s="261" t="s">
        <v>480</v>
      </c>
      <c r="E139" s="261" t="s">
        <v>332</v>
      </c>
      <c r="F139" s="261" t="s">
        <v>476</v>
      </c>
      <c r="G139" s="270">
        <f>G140</f>
        <v>115.9</v>
      </c>
    </row>
    <row r="140" spans="1:7" ht="13.5">
      <c r="A140" s="263" t="s">
        <v>334</v>
      </c>
      <c r="B140" s="264">
        <v>984</v>
      </c>
      <c r="C140" s="261" t="s">
        <v>65</v>
      </c>
      <c r="D140" s="261" t="s">
        <v>480</v>
      </c>
      <c r="E140" s="261" t="s">
        <v>333</v>
      </c>
      <c r="F140" s="261" t="s">
        <v>476</v>
      </c>
      <c r="G140" s="270">
        <f>G141</f>
        <v>115.9</v>
      </c>
    </row>
    <row r="141" spans="1:7" ht="13.5">
      <c r="A141" s="272" t="s">
        <v>324</v>
      </c>
      <c r="B141" s="264">
        <v>984</v>
      </c>
      <c r="C141" s="261" t="s">
        <v>65</v>
      </c>
      <c r="D141" s="261" t="s">
        <v>480</v>
      </c>
      <c r="E141" s="261" t="s">
        <v>333</v>
      </c>
      <c r="F141" s="261" t="s">
        <v>323</v>
      </c>
      <c r="G141" s="270">
        <v>115.9</v>
      </c>
    </row>
    <row r="142" spans="1:7" ht="27">
      <c r="A142" s="265" t="s">
        <v>319</v>
      </c>
      <c r="B142" s="264">
        <v>984</v>
      </c>
      <c r="C142" s="261" t="s">
        <v>65</v>
      </c>
      <c r="D142" s="261" t="s">
        <v>480</v>
      </c>
      <c r="E142" s="261" t="s">
        <v>335</v>
      </c>
      <c r="F142" s="261" t="s">
        <v>476</v>
      </c>
      <c r="G142" s="270">
        <f>G143</f>
        <v>50</v>
      </c>
    </row>
    <row r="143" spans="1:7" ht="21.75" customHeight="1">
      <c r="A143" s="119" t="s">
        <v>247</v>
      </c>
      <c r="B143" s="264">
        <v>984</v>
      </c>
      <c r="C143" s="261" t="s">
        <v>65</v>
      </c>
      <c r="D143" s="261" t="s">
        <v>480</v>
      </c>
      <c r="E143" s="261" t="s">
        <v>336</v>
      </c>
      <c r="F143" s="261" t="s">
        <v>476</v>
      </c>
      <c r="G143" s="270">
        <f>G144</f>
        <v>50</v>
      </c>
    </row>
    <row r="144" spans="1:7" ht="13.5">
      <c r="A144" s="265" t="s">
        <v>33</v>
      </c>
      <c r="B144" s="264">
        <v>984</v>
      </c>
      <c r="C144" s="261" t="s">
        <v>65</v>
      </c>
      <c r="D144" s="261" t="s">
        <v>480</v>
      </c>
      <c r="E144" s="261" t="s">
        <v>336</v>
      </c>
      <c r="F144" s="261" t="s">
        <v>27</v>
      </c>
      <c r="G144" s="270">
        <v>50</v>
      </c>
    </row>
    <row r="145" spans="1:7" ht="13.5">
      <c r="A145" s="119" t="s">
        <v>166</v>
      </c>
      <c r="B145" s="264"/>
      <c r="C145" s="261"/>
      <c r="D145" s="261"/>
      <c r="E145" s="261" t="s">
        <v>167</v>
      </c>
      <c r="F145" s="261"/>
      <c r="G145" s="271"/>
    </row>
    <row r="146" spans="1:7" ht="13.5">
      <c r="A146" s="265" t="s">
        <v>15</v>
      </c>
      <c r="B146" s="264">
        <v>984</v>
      </c>
      <c r="C146" s="261" t="s">
        <v>65</v>
      </c>
      <c r="D146" s="261" t="s">
        <v>480</v>
      </c>
      <c r="E146" s="261" t="s">
        <v>168</v>
      </c>
      <c r="F146" s="261" t="s">
        <v>476</v>
      </c>
      <c r="G146" s="290">
        <f>G149+G147</f>
        <v>1098.694</v>
      </c>
    </row>
    <row r="147" spans="1:7" ht="27">
      <c r="A147" s="265" t="s">
        <v>561</v>
      </c>
      <c r="B147" s="264">
        <v>984</v>
      </c>
      <c r="C147" s="261" t="s">
        <v>65</v>
      </c>
      <c r="D147" s="261" t="s">
        <v>480</v>
      </c>
      <c r="E147" s="261" t="s">
        <v>560</v>
      </c>
      <c r="F147" s="261" t="s">
        <v>476</v>
      </c>
      <c r="G147" s="290">
        <f>G148</f>
        <v>674.394</v>
      </c>
    </row>
    <row r="148" spans="1:7" ht="13.5">
      <c r="A148" s="272" t="s">
        <v>324</v>
      </c>
      <c r="B148" s="264">
        <v>984</v>
      </c>
      <c r="C148" s="261" t="s">
        <v>65</v>
      </c>
      <c r="D148" s="261" t="s">
        <v>480</v>
      </c>
      <c r="E148" s="261" t="s">
        <v>560</v>
      </c>
      <c r="F148" s="261" t="s">
        <v>323</v>
      </c>
      <c r="G148" s="290">
        <f>928.426-254.032</f>
        <v>674.394</v>
      </c>
    </row>
    <row r="149" spans="1:7" ht="13.5">
      <c r="A149" s="119" t="s">
        <v>281</v>
      </c>
      <c r="B149" s="264">
        <v>984</v>
      </c>
      <c r="C149" s="261" t="s">
        <v>65</v>
      </c>
      <c r="D149" s="261" t="s">
        <v>480</v>
      </c>
      <c r="E149" s="261" t="s">
        <v>17</v>
      </c>
      <c r="F149" s="261" t="s">
        <v>476</v>
      </c>
      <c r="G149" s="270">
        <f>G150</f>
        <v>424.3</v>
      </c>
    </row>
    <row r="150" spans="1:7" ht="13.5">
      <c r="A150" s="119" t="s">
        <v>18</v>
      </c>
      <c r="B150" s="264">
        <v>984</v>
      </c>
      <c r="C150" s="261" t="s">
        <v>65</v>
      </c>
      <c r="D150" s="261" t="s">
        <v>480</v>
      </c>
      <c r="E150" s="261" t="s">
        <v>16</v>
      </c>
      <c r="F150" s="261" t="s">
        <v>476</v>
      </c>
      <c r="G150" s="270">
        <f>G151</f>
        <v>424.3</v>
      </c>
    </row>
    <row r="151" spans="1:7" ht="13.5">
      <c r="A151" s="272" t="s">
        <v>324</v>
      </c>
      <c r="B151" s="264">
        <v>984</v>
      </c>
      <c r="C151" s="261" t="s">
        <v>65</v>
      </c>
      <c r="D151" s="261" t="s">
        <v>480</v>
      </c>
      <c r="E151" s="261" t="s">
        <v>16</v>
      </c>
      <c r="F151" s="261" t="s">
        <v>323</v>
      </c>
      <c r="G151" s="270">
        <v>424.3</v>
      </c>
    </row>
    <row r="152" spans="1:7" ht="27">
      <c r="A152" s="281" t="s">
        <v>35</v>
      </c>
      <c r="B152" s="276">
        <v>994</v>
      </c>
      <c r="C152" s="261" t="s">
        <v>474</v>
      </c>
      <c r="D152" s="261" t="s">
        <v>474</v>
      </c>
      <c r="E152" s="277" t="s">
        <v>163</v>
      </c>
      <c r="F152" s="261" t="s">
        <v>174</v>
      </c>
      <c r="G152" s="271">
        <f>G153</f>
        <v>1430.4</v>
      </c>
    </row>
    <row r="153" spans="1:7" ht="13.5">
      <c r="A153" s="119" t="s">
        <v>477</v>
      </c>
      <c r="B153" s="264">
        <v>994</v>
      </c>
      <c r="C153" s="261" t="s">
        <v>478</v>
      </c>
      <c r="D153" s="261" t="s">
        <v>474</v>
      </c>
      <c r="E153" s="261" t="s">
        <v>163</v>
      </c>
      <c r="F153" s="261" t="s">
        <v>476</v>
      </c>
      <c r="G153" s="271">
        <f>G154</f>
        <v>1430.4</v>
      </c>
    </row>
    <row r="154" spans="1:7" ht="13.5">
      <c r="A154" s="110" t="s">
        <v>484</v>
      </c>
      <c r="B154" s="264">
        <v>994</v>
      </c>
      <c r="C154" s="261" t="s">
        <v>478</v>
      </c>
      <c r="D154" s="261" t="s">
        <v>59</v>
      </c>
      <c r="E154" s="261" t="s">
        <v>163</v>
      </c>
      <c r="F154" s="261" t="s">
        <v>476</v>
      </c>
      <c r="G154" s="271">
        <f>G155</f>
        <v>1430.4</v>
      </c>
    </row>
    <row r="155" spans="1:7" ht="13.5">
      <c r="A155" s="278" t="s">
        <v>526</v>
      </c>
      <c r="B155" s="264">
        <v>994</v>
      </c>
      <c r="C155" s="261" t="s">
        <v>478</v>
      </c>
      <c r="D155" s="261" t="s">
        <v>59</v>
      </c>
      <c r="E155" s="261" t="s">
        <v>308</v>
      </c>
      <c r="F155" s="261" t="s">
        <v>476</v>
      </c>
      <c r="G155" s="271">
        <f>G158+G156</f>
        <v>1430.4</v>
      </c>
    </row>
    <row r="156" spans="1:7" ht="13.5">
      <c r="A156" s="278" t="s">
        <v>366</v>
      </c>
      <c r="B156" s="264">
        <v>994</v>
      </c>
      <c r="C156" s="261" t="s">
        <v>478</v>
      </c>
      <c r="D156" s="261" t="s">
        <v>59</v>
      </c>
      <c r="E156" s="261" t="s">
        <v>310</v>
      </c>
      <c r="F156" s="261" t="s">
        <v>476</v>
      </c>
      <c r="G156" s="271">
        <f>G157</f>
        <v>464.9</v>
      </c>
    </row>
    <row r="157" spans="1:7" ht="13.5">
      <c r="A157" s="119" t="s">
        <v>320</v>
      </c>
      <c r="B157" s="264">
        <v>994</v>
      </c>
      <c r="C157" s="261" t="s">
        <v>478</v>
      </c>
      <c r="D157" s="261" t="s">
        <v>59</v>
      </c>
      <c r="E157" s="261" t="s">
        <v>310</v>
      </c>
      <c r="F157" s="261" t="s">
        <v>347</v>
      </c>
      <c r="G157" s="271">
        <v>464.9</v>
      </c>
    </row>
    <row r="158" spans="1:7" ht="13.5">
      <c r="A158" s="119" t="s">
        <v>281</v>
      </c>
      <c r="B158" s="264">
        <v>994</v>
      </c>
      <c r="C158" s="261" t="s">
        <v>478</v>
      </c>
      <c r="D158" s="261" t="s">
        <v>59</v>
      </c>
      <c r="E158" s="261" t="s">
        <v>311</v>
      </c>
      <c r="F158" s="261" t="s">
        <v>476</v>
      </c>
      <c r="G158" s="270">
        <f>G159</f>
        <v>965.5</v>
      </c>
    </row>
    <row r="159" spans="1:7" ht="13.5">
      <c r="A159" s="119" t="s">
        <v>313</v>
      </c>
      <c r="B159" s="264">
        <v>994</v>
      </c>
      <c r="C159" s="261" t="s">
        <v>478</v>
      </c>
      <c r="D159" s="261" t="s">
        <v>59</v>
      </c>
      <c r="E159" s="261" t="s">
        <v>312</v>
      </c>
      <c r="F159" s="261" t="s">
        <v>476</v>
      </c>
      <c r="G159" s="270">
        <f>G160+G161</f>
        <v>965.5</v>
      </c>
    </row>
    <row r="160" spans="1:7" ht="13.5">
      <c r="A160" s="272" t="s">
        <v>324</v>
      </c>
      <c r="B160" s="264">
        <v>994</v>
      </c>
      <c r="C160" s="261" t="s">
        <v>478</v>
      </c>
      <c r="D160" s="261" t="s">
        <v>59</v>
      </c>
      <c r="E160" s="261" t="s">
        <v>312</v>
      </c>
      <c r="F160" s="261" t="s">
        <v>323</v>
      </c>
      <c r="G160" s="270">
        <v>961.5</v>
      </c>
    </row>
    <row r="161" spans="1:7" ht="13.5">
      <c r="A161" s="272" t="s">
        <v>215</v>
      </c>
      <c r="B161" s="264">
        <v>994</v>
      </c>
      <c r="C161" s="261" t="s">
        <v>478</v>
      </c>
      <c r="D161" s="261" t="s">
        <v>59</v>
      </c>
      <c r="E161" s="261" t="s">
        <v>312</v>
      </c>
      <c r="F161" s="261" t="s">
        <v>214</v>
      </c>
      <c r="G161" s="270">
        <v>4</v>
      </c>
    </row>
  </sheetData>
  <sheetProtection/>
  <mergeCells count="3">
    <mergeCell ref="A6:G6"/>
    <mergeCell ref="A7:G7"/>
    <mergeCell ref="A5:G5"/>
  </mergeCells>
  <printOptions/>
  <pageMargins left="0.44" right="0.24" top="0.49" bottom="0.26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selection activeCell="F7" sqref="F7"/>
    </sheetView>
  </sheetViews>
  <sheetFormatPr defaultColWidth="9.00390625" defaultRowHeight="12.75" outlineLevelRow="1"/>
  <cols>
    <col min="1" max="1" width="49.125" style="0" customWidth="1"/>
    <col min="2" max="2" width="27.75390625" style="0" customWidth="1"/>
    <col min="3" max="3" width="11.125" style="0" customWidth="1"/>
  </cols>
  <sheetData>
    <row r="1" spans="1:4" ht="11.25" customHeight="1">
      <c r="A1" s="47"/>
      <c r="B1" s="323" t="s">
        <v>138</v>
      </c>
      <c r="C1" s="323"/>
      <c r="D1" s="46"/>
    </row>
    <row r="2" spans="1:4" ht="11.25" customHeight="1">
      <c r="A2" s="47"/>
      <c r="B2" s="323" t="s">
        <v>90</v>
      </c>
      <c r="C2" s="323"/>
      <c r="D2" s="46"/>
    </row>
    <row r="3" spans="1:4" ht="12.75" customHeight="1">
      <c r="A3" s="47"/>
      <c r="B3" s="323" t="s">
        <v>550</v>
      </c>
      <c r="C3" s="324"/>
      <c r="D3" s="46"/>
    </row>
    <row r="4" spans="1:4" s="54" customFormat="1" ht="12" outlineLevel="1">
      <c r="A4" s="53"/>
      <c r="B4" s="323" t="s">
        <v>11</v>
      </c>
      <c r="C4" s="323"/>
      <c r="D4" s="46"/>
    </row>
    <row r="5" spans="1:3" s="54" customFormat="1" ht="12">
      <c r="A5" s="53"/>
      <c r="B5" s="55"/>
      <c r="C5" s="56"/>
    </row>
    <row r="6" spans="1:3" ht="12.75">
      <c r="A6" s="314" t="s">
        <v>111</v>
      </c>
      <c r="B6" s="314"/>
      <c r="C6" s="314"/>
    </row>
    <row r="7" spans="1:3" ht="12.75">
      <c r="A7" s="314" t="s">
        <v>141</v>
      </c>
      <c r="B7" s="314"/>
      <c r="C7" s="314"/>
    </row>
    <row r="8" spans="1:3" ht="12.75">
      <c r="A8" s="314" t="s">
        <v>140</v>
      </c>
      <c r="B8" s="314"/>
      <c r="C8" s="314"/>
    </row>
    <row r="9" spans="1:3" ht="12.75">
      <c r="A9" s="314" t="s">
        <v>507</v>
      </c>
      <c r="B9" s="314"/>
      <c r="C9" s="314"/>
    </row>
    <row r="10" spans="1:3" ht="13.5" thickBot="1">
      <c r="A10" s="179"/>
      <c r="B10" s="179"/>
      <c r="C10" s="180" t="s">
        <v>142</v>
      </c>
    </row>
    <row r="11" spans="1:3" ht="13.5" thickBot="1">
      <c r="A11" s="160" t="s">
        <v>470</v>
      </c>
      <c r="B11" s="161" t="s">
        <v>401</v>
      </c>
      <c r="C11" s="162" t="s">
        <v>112</v>
      </c>
    </row>
    <row r="12" spans="1:3" ht="29.25" customHeight="1">
      <c r="A12" s="181" t="s">
        <v>113</v>
      </c>
      <c r="B12" s="201" t="s">
        <v>114</v>
      </c>
      <c r="C12" s="291">
        <f>C23</f>
        <v>1604.4440000000031</v>
      </c>
    </row>
    <row r="13" spans="1:3" ht="12.75" hidden="1" outlineLevel="1">
      <c r="A13" s="182" t="s">
        <v>115</v>
      </c>
      <c r="B13" s="202"/>
      <c r="C13" s="183"/>
    </row>
    <row r="14" spans="1:3" ht="25.5" hidden="1" outlineLevel="1">
      <c r="A14" s="184" t="s">
        <v>205</v>
      </c>
      <c r="B14" s="203" t="s">
        <v>204</v>
      </c>
      <c r="C14" s="185">
        <f>C17-C15</f>
        <v>0</v>
      </c>
    </row>
    <row r="15" spans="1:3" ht="38.25" hidden="1" outlineLevel="1">
      <c r="A15" s="186" t="s">
        <v>216</v>
      </c>
      <c r="B15" s="187" t="s">
        <v>217</v>
      </c>
      <c r="C15" s="188">
        <f>C16</f>
        <v>0</v>
      </c>
    </row>
    <row r="16" spans="1:3" ht="37.5" customHeight="1" hidden="1" outlineLevel="1">
      <c r="A16" s="177" t="s">
        <v>219</v>
      </c>
      <c r="B16" s="189" t="s">
        <v>220</v>
      </c>
      <c r="C16" s="190"/>
    </row>
    <row r="17" spans="1:3" ht="38.25" hidden="1" outlineLevel="1">
      <c r="A17" s="186" t="s">
        <v>218</v>
      </c>
      <c r="B17" s="187" t="s">
        <v>221</v>
      </c>
      <c r="C17" s="188">
        <f>C18</f>
        <v>0</v>
      </c>
    </row>
    <row r="18" spans="1:3" ht="38.25" customHeight="1" hidden="1" outlineLevel="1">
      <c r="A18" s="186" t="s">
        <v>518</v>
      </c>
      <c r="B18" s="189" t="s">
        <v>222</v>
      </c>
      <c r="C18" s="190"/>
    </row>
    <row r="19" spans="1:3" ht="30" customHeight="1" collapsed="1">
      <c r="A19" s="191" t="s">
        <v>116</v>
      </c>
      <c r="B19" s="204" t="s">
        <v>117</v>
      </c>
      <c r="C19" s="192">
        <v>0</v>
      </c>
    </row>
    <row r="20" spans="1:3" ht="25.5" customHeight="1">
      <c r="A20" s="193" t="s">
        <v>118</v>
      </c>
      <c r="B20" s="204" t="s">
        <v>119</v>
      </c>
      <c r="C20" s="194">
        <v>0</v>
      </c>
    </row>
    <row r="21" spans="1:3" ht="78.75" customHeight="1">
      <c r="A21" s="193" t="s">
        <v>120</v>
      </c>
      <c r="B21" s="195" t="s">
        <v>121</v>
      </c>
      <c r="C21" s="194">
        <v>0</v>
      </c>
    </row>
    <row r="22" spans="1:3" ht="76.5" customHeight="1">
      <c r="A22" s="193" t="s">
        <v>122</v>
      </c>
      <c r="B22" s="195" t="s">
        <v>139</v>
      </c>
      <c r="C22" s="194">
        <v>0</v>
      </c>
    </row>
    <row r="23" spans="1:3" ht="25.5">
      <c r="A23" s="191" t="s">
        <v>123</v>
      </c>
      <c r="B23" s="204" t="s">
        <v>124</v>
      </c>
      <c r="C23" s="221">
        <f>C29-C25</f>
        <v>1604.4440000000031</v>
      </c>
    </row>
    <row r="24" spans="1:3" ht="15" customHeight="1">
      <c r="A24" s="196" t="s">
        <v>125</v>
      </c>
      <c r="B24" s="204" t="s">
        <v>126</v>
      </c>
      <c r="C24" s="221">
        <f>C25</f>
        <v>13248.394</v>
      </c>
    </row>
    <row r="25" spans="1:3" ht="15" customHeight="1">
      <c r="A25" s="197" t="s">
        <v>127</v>
      </c>
      <c r="B25" s="198" t="s">
        <v>128</v>
      </c>
      <c r="C25" s="222">
        <f>C26</f>
        <v>13248.394</v>
      </c>
    </row>
    <row r="26" spans="1:3" ht="12.75">
      <c r="A26" s="199" t="s">
        <v>129</v>
      </c>
      <c r="B26" s="195" t="s">
        <v>130</v>
      </c>
      <c r="C26" s="222">
        <f>C27</f>
        <v>13248.394</v>
      </c>
    </row>
    <row r="27" spans="1:3" ht="25.5">
      <c r="A27" s="199" t="s">
        <v>143</v>
      </c>
      <c r="B27" s="195" t="s">
        <v>146</v>
      </c>
      <c r="C27" s="222">
        <f>'прил.№ 5'!C113</f>
        <v>13248.394</v>
      </c>
    </row>
    <row r="28" spans="1:3" ht="15" customHeight="1">
      <c r="A28" s="196" t="s">
        <v>131</v>
      </c>
      <c r="B28" s="204" t="s">
        <v>132</v>
      </c>
      <c r="C28" s="221">
        <f>C29</f>
        <v>14852.838000000003</v>
      </c>
    </row>
    <row r="29" spans="1:3" ht="15" customHeight="1">
      <c r="A29" s="199" t="s">
        <v>133</v>
      </c>
      <c r="B29" s="195" t="s">
        <v>134</v>
      </c>
      <c r="C29" s="222">
        <f>C30</f>
        <v>14852.838000000003</v>
      </c>
    </row>
    <row r="30" spans="1:3" ht="14.25" customHeight="1">
      <c r="A30" s="200" t="s">
        <v>135</v>
      </c>
      <c r="B30" s="189" t="s">
        <v>136</v>
      </c>
      <c r="C30" s="222">
        <f>C31</f>
        <v>14852.838000000003</v>
      </c>
    </row>
    <row r="31" spans="1:3" ht="25.5">
      <c r="A31" s="200" t="s">
        <v>144</v>
      </c>
      <c r="B31" s="189" t="s">
        <v>145</v>
      </c>
      <c r="C31" s="222">
        <f>' прил № 6'!D12</f>
        <v>14852.838000000003</v>
      </c>
    </row>
    <row r="32" spans="1:3" ht="15.75">
      <c r="A32" s="48"/>
      <c r="B32" s="48"/>
      <c r="C32" s="49"/>
    </row>
    <row r="33" spans="1:3" ht="15.75">
      <c r="A33" s="322" t="s">
        <v>137</v>
      </c>
      <c r="B33" s="322"/>
      <c r="C33" s="322"/>
    </row>
    <row r="34" spans="1:3" ht="15">
      <c r="A34" s="50"/>
      <c r="B34" s="50"/>
      <c r="C34" s="50"/>
    </row>
    <row r="35" spans="1:3" ht="15">
      <c r="A35" s="50"/>
      <c r="B35" s="50"/>
      <c r="C35" s="50"/>
    </row>
    <row r="36" spans="1:3" ht="15">
      <c r="A36" s="50"/>
      <c r="B36" s="50"/>
      <c r="C36" s="50"/>
    </row>
    <row r="37" spans="1:3" ht="15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</sheetData>
  <sheetProtection/>
  <mergeCells count="9">
    <mergeCell ref="A33:C33"/>
    <mergeCell ref="B1:C1"/>
    <mergeCell ref="B2:C2"/>
    <mergeCell ref="B4:C4"/>
    <mergeCell ref="A6:C6"/>
    <mergeCell ref="B3:C3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D96" sqref="D96"/>
    </sheetView>
  </sheetViews>
  <sheetFormatPr defaultColWidth="9.00390625" defaultRowHeight="12.75" outlineLevelRow="1"/>
  <cols>
    <col min="1" max="1" width="20.25390625" style="96" customWidth="1"/>
    <col min="2" max="2" width="47.625" style="96" customWidth="1"/>
    <col min="3" max="3" width="10.875" style="96" customWidth="1"/>
    <col min="4" max="4" width="10.25390625" style="96" customWidth="1"/>
  </cols>
  <sheetData>
    <row r="1" spans="2:5" ht="12.75">
      <c r="B1" s="312" t="s">
        <v>183</v>
      </c>
      <c r="C1" s="313"/>
      <c r="D1" s="313"/>
      <c r="E1" s="19"/>
    </row>
    <row r="2" spans="2:5" ht="12.75">
      <c r="B2" s="312" t="s">
        <v>400</v>
      </c>
      <c r="C2" s="313"/>
      <c r="D2" s="313"/>
      <c r="E2" s="19"/>
    </row>
    <row r="3" spans="2:5" ht="12.75">
      <c r="B3" s="312" t="s">
        <v>398</v>
      </c>
      <c r="C3" s="313"/>
      <c r="D3" s="313"/>
      <c r="E3" s="19"/>
    </row>
    <row r="4" spans="2:5" ht="12.75">
      <c r="B4" s="312" t="s">
        <v>536</v>
      </c>
      <c r="C4" s="313"/>
      <c r="D4" s="313"/>
      <c r="E4" s="19"/>
    </row>
    <row r="5" spans="2:4" ht="12.75">
      <c r="B5" s="331"/>
      <c r="C5" s="332"/>
      <c r="D5" s="332"/>
    </row>
    <row r="7" spans="1:4" ht="13.5">
      <c r="A7" s="315" t="s">
        <v>192</v>
      </c>
      <c r="B7" s="316"/>
      <c r="C7" s="316"/>
      <c r="D7" s="332"/>
    </row>
    <row r="8" spans="1:4" ht="13.5">
      <c r="A8" s="315" t="s">
        <v>186</v>
      </c>
      <c r="B8" s="316"/>
      <c r="C8" s="316"/>
      <c r="D8" s="332"/>
    </row>
    <row r="9" spans="1:4" ht="13.5">
      <c r="A9" s="315" t="s">
        <v>187</v>
      </c>
      <c r="B9" s="316"/>
      <c r="C9" s="316"/>
      <c r="D9" s="332"/>
    </row>
    <row r="10" spans="1:3" ht="16.5">
      <c r="A10" s="330" t="s">
        <v>36</v>
      </c>
      <c r="B10" s="330"/>
      <c r="C10" s="330"/>
    </row>
    <row r="11" spans="1:3" ht="16.5">
      <c r="A11" s="330"/>
      <c r="B11" s="330"/>
      <c r="C11" s="330"/>
    </row>
    <row r="12" spans="1:4" ht="16.5">
      <c r="A12" s="95"/>
      <c r="B12" s="97"/>
      <c r="C12" s="97"/>
      <c r="D12" s="97"/>
    </row>
    <row r="13" spans="1:4" s="1" customFormat="1" ht="13.5" customHeight="1">
      <c r="A13" s="325" t="s">
        <v>401</v>
      </c>
      <c r="B13" s="325" t="s">
        <v>177</v>
      </c>
      <c r="C13" s="328" t="s">
        <v>178</v>
      </c>
      <c r="D13" s="329"/>
    </row>
    <row r="14" spans="1:4" s="1" customFormat="1" ht="18.75" customHeight="1">
      <c r="A14" s="326"/>
      <c r="B14" s="327"/>
      <c r="C14" s="98" t="s">
        <v>237</v>
      </c>
      <c r="D14" s="99" t="s">
        <v>387</v>
      </c>
    </row>
    <row r="15" spans="1:4" ht="17.25" customHeight="1">
      <c r="A15" s="100" t="s">
        <v>403</v>
      </c>
      <c r="B15" s="101" t="s">
        <v>86</v>
      </c>
      <c r="C15" s="215">
        <f>C16+C25+C34+C49+C53+C67+C45+C73+C77</f>
        <v>9139.6</v>
      </c>
      <c r="D15" s="102">
        <f>D16+D25+D34+D49+D53+D67+D45+D73+D77</f>
        <v>9827.099999999999</v>
      </c>
    </row>
    <row r="16" spans="1:4" ht="12.75">
      <c r="A16" s="103" t="s">
        <v>404</v>
      </c>
      <c r="B16" s="104" t="s">
        <v>406</v>
      </c>
      <c r="C16" s="212">
        <f>C17</f>
        <v>5479.2</v>
      </c>
      <c r="D16" s="105">
        <f>D17</f>
        <v>6042.7</v>
      </c>
    </row>
    <row r="17" spans="1:4" ht="12.75">
      <c r="A17" s="103" t="s">
        <v>407</v>
      </c>
      <c r="B17" s="104" t="s">
        <v>405</v>
      </c>
      <c r="C17" s="212">
        <f>C18+C20+C24</f>
        <v>5479.2</v>
      </c>
      <c r="D17" s="105">
        <f>D18+D20+D24</f>
        <v>6042.7</v>
      </c>
    </row>
    <row r="18" spans="1:4" ht="62.25" customHeight="1">
      <c r="A18" s="106" t="s">
        <v>408</v>
      </c>
      <c r="B18" s="121" t="s">
        <v>202</v>
      </c>
      <c r="C18" s="112">
        <f>C19</f>
        <v>5470</v>
      </c>
      <c r="D18" s="108">
        <f>D19</f>
        <v>6032.9</v>
      </c>
    </row>
    <row r="19" spans="1:4" ht="65.25" customHeight="1">
      <c r="A19" s="109" t="s">
        <v>409</v>
      </c>
      <c r="B19" s="113" t="s">
        <v>201</v>
      </c>
      <c r="C19" s="114">
        <v>5470</v>
      </c>
      <c r="D19" s="111">
        <v>6032.9</v>
      </c>
    </row>
    <row r="20" spans="1:4" ht="68.25" customHeight="1">
      <c r="A20" s="106" t="s">
        <v>410</v>
      </c>
      <c r="B20" s="121" t="s">
        <v>202</v>
      </c>
      <c r="C20" s="211">
        <f>C21</f>
        <v>1.2</v>
      </c>
      <c r="D20" s="211">
        <f>D21</f>
        <v>1.3</v>
      </c>
    </row>
    <row r="21" spans="1:4" ht="78" customHeight="1">
      <c r="A21" s="109" t="s">
        <v>410</v>
      </c>
      <c r="B21" s="175" t="s">
        <v>197</v>
      </c>
      <c r="C21" s="210">
        <f>C22</f>
        <v>1.2</v>
      </c>
      <c r="D21" s="210">
        <f>D22</f>
        <v>1.3</v>
      </c>
    </row>
    <row r="22" spans="1:4" ht="81.75" customHeight="1">
      <c r="A22" s="109" t="s">
        <v>196</v>
      </c>
      <c r="B22" s="175" t="s">
        <v>197</v>
      </c>
      <c r="C22" s="210">
        <v>1.2</v>
      </c>
      <c r="D22" s="210">
        <v>1.3</v>
      </c>
    </row>
    <row r="23" spans="1:4" ht="40.5" customHeight="1">
      <c r="A23" s="209" t="s">
        <v>229</v>
      </c>
      <c r="B23" s="113" t="s">
        <v>228</v>
      </c>
      <c r="C23" s="210">
        <f>C24</f>
        <v>8</v>
      </c>
      <c r="D23" s="210">
        <f>D24</f>
        <v>8.5</v>
      </c>
    </row>
    <row r="24" spans="1:4" ht="41.25" customHeight="1">
      <c r="A24" s="209" t="s">
        <v>227</v>
      </c>
      <c r="B24" s="113" t="s">
        <v>228</v>
      </c>
      <c r="C24" s="210">
        <v>8</v>
      </c>
      <c r="D24" s="210">
        <v>8.5</v>
      </c>
    </row>
    <row r="25" spans="1:4" ht="27">
      <c r="A25" s="224" t="s">
        <v>256</v>
      </c>
      <c r="B25" s="115" t="s">
        <v>255</v>
      </c>
      <c r="C25" s="212">
        <f>C26+C28+C30+C32</f>
        <v>67.60000000000001</v>
      </c>
      <c r="D25" s="212">
        <f>D26+D28+D30+D32</f>
        <v>73.30000000000001</v>
      </c>
    </row>
    <row r="26" spans="1:4" ht="27">
      <c r="A26" s="225" t="s">
        <v>257</v>
      </c>
      <c r="B26" s="226" t="s">
        <v>389</v>
      </c>
      <c r="C26" s="211">
        <f>C27</f>
        <v>28.6</v>
      </c>
      <c r="D26" s="211">
        <f>D27</f>
        <v>31.1</v>
      </c>
    </row>
    <row r="27" spans="1:4" ht="27">
      <c r="A27" s="209" t="s">
        <v>378</v>
      </c>
      <c r="B27" s="120" t="s">
        <v>377</v>
      </c>
      <c r="C27" s="213">
        <v>28.6</v>
      </c>
      <c r="D27" s="213">
        <v>31.1</v>
      </c>
    </row>
    <row r="28" spans="1:4" ht="54">
      <c r="A28" s="225" t="s">
        <v>257</v>
      </c>
      <c r="B28" s="226" t="s">
        <v>381</v>
      </c>
      <c r="C28" s="213">
        <f>C29</f>
        <v>0.5</v>
      </c>
      <c r="D28" s="213">
        <f>D29</f>
        <v>0.5</v>
      </c>
    </row>
    <row r="29" spans="1:4" ht="40.5">
      <c r="A29" s="209" t="s">
        <v>388</v>
      </c>
      <c r="B29" s="120" t="s">
        <v>381</v>
      </c>
      <c r="C29" s="213">
        <v>0.5</v>
      </c>
      <c r="D29" s="213">
        <v>0.5</v>
      </c>
    </row>
    <row r="30" spans="1:4" ht="54">
      <c r="A30" s="225" t="s">
        <v>392</v>
      </c>
      <c r="B30" s="226" t="s">
        <v>391</v>
      </c>
      <c r="C30" s="213">
        <f>C31</f>
        <v>36.6</v>
      </c>
      <c r="D30" s="213">
        <f>D31</f>
        <v>39.7</v>
      </c>
    </row>
    <row r="31" spans="1:4" ht="40.5">
      <c r="A31" s="209" t="s">
        <v>390</v>
      </c>
      <c r="B31" s="120" t="s">
        <v>391</v>
      </c>
      <c r="C31" s="213">
        <v>36.6</v>
      </c>
      <c r="D31" s="213">
        <v>39.7</v>
      </c>
    </row>
    <row r="32" spans="1:4" ht="54">
      <c r="A32" s="225" t="s">
        <v>394</v>
      </c>
      <c r="B32" s="226" t="s">
        <v>393</v>
      </c>
      <c r="C32" s="213">
        <f>C33</f>
        <v>1.9</v>
      </c>
      <c r="D32" s="213">
        <f>D33</f>
        <v>2</v>
      </c>
    </row>
    <row r="33" spans="1:4" ht="40.5">
      <c r="A33" s="209" t="s">
        <v>395</v>
      </c>
      <c r="B33" s="120" t="s">
        <v>393</v>
      </c>
      <c r="C33" s="210">
        <v>1.9</v>
      </c>
      <c r="D33" s="210">
        <v>2</v>
      </c>
    </row>
    <row r="34" spans="1:4" ht="13.5">
      <c r="A34" s="224" t="s">
        <v>411</v>
      </c>
      <c r="B34" s="115" t="s">
        <v>412</v>
      </c>
      <c r="C34" s="212">
        <f>C35+C38</f>
        <v>1869.6000000000001</v>
      </c>
      <c r="D34" s="212">
        <f>D35+D38</f>
        <v>1976.2</v>
      </c>
    </row>
    <row r="35" spans="1:4" ht="13.5">
      <c r="A35" s="224" t="s">
        <v>414</v>
      </c>
      <c r="B35" s="115" t="s">
        <v>413</v>
      </c>
      <c r="C35" s="212">
        <f>C36</f>
        <v>1666.9</v>
      </c>
      <c r="D35" s="212">
        <f>D36</f>
        <v>1756.9</v>
      </c>
    </row>
    <row r="36" spans="1:4" ht="39.75" customHeight="1">
      <c r="A36" s="106" t="s">
        <v>415</v>
      </c>
      <c r="B36" s="107" t="s">
        <v>68</v>
      </c>
      <c r="C36" s="211">
        <f>C37</f>
        <v>1666.9</v>
      </c>
      <c r="D36" s="211">
        <f>D37</f>
        <v>1756.9</v>
      </c>
    </row>
    <row r="37" spans="1:4" ht="37.5" customHeight="1">
      <c r="A37" s="109" t="s">
        <v>416</v>
      </c>
      <c r="B37" s="110" t="s">
        <v>69</v>
      </c>
      <c r="C37" s="210">
        <v>1666.9</v>
      </c>
      <c r="D37" s="210">
        <v>1756.9</v>
      </c>
    </row>
    <row r="38" spans="1:4" ht="25.5">
      <c r="A38" s="103" t="s">
        <v>417</v>
      </c>
      <c r="B38" s="116" t="s">
        <v>418</v>
      </c>
      <c r="C38" s="212">
        <f>C39+C42</f>
        <v>202.7</v>
      </c>
      <c r="D38" s="212">
        <f>D39+D42</f>
        <v>219.3</v>
      </c>
    </row>
    <row r="39" spans="1:4" ht="37.5" customHeight="1">
      <c r="A39" s="106" t="s">
        <v>419</v>
      </c>
      <c r="B39" s="121" t="s">
        <v>420</v>
      </c>
      <c r="C39" s="112">
        <f>C40</f>
        <v>99.7</v>
      </c>
      <c r="D39" s="211">
        <f>D40</f>
        <v>107.9</v>
      </c>
    </row>
    <row r="40" spans="1:4" ht="50.25" customHeight="1">
      <c r="A40" s="109" t="s">
        <v>92</v>
      </c>
      <c r="B40" s="110" t="s">
        <v>422</v>
      </c>
      <c r="C40" s="117">
        <f>C41</f>
        <v>99.7</v>
      </c>
      <c r="D40" s="117">
        <f>D41</f>
        <v>107.9</v>
      </c>
    </row>
    <row r="41" spans="1:4" ht="54" customHeight="1">
      <c r="A41" s="109" t="s">
        <v>421</v>
      </c>
      <c r="B41" s="110" t="s">
        <v>422</v>
      </c>
      <c r="C41" s="114">
        <v>99.7</v>
      </c>
      <c r="D41" s="210">
        <v>107.9</v>
      </c>
    </row>
    <row r="42" spans="1:4" ht="39.75" customHeight="1">
      <c r="A42" s="106" t="s">
        <v>424</v>
      </c>
      <c r="B42" s="107" t="s">
        <v>423</v>
      </c>
      <c r="C42" s="211">
        <f>C43</f>
        <v>103</v>
      </c>
      <c r="D42" s="211">
        <f>D43</f>
        <v>111.4</v>
      </c>
    </row>
    <row r="43" spans="1:4" ht="51.75" customHeight="1">
      <c r="A43" s="109" t="s">
        <v>93</v>
      </c>
      <c r="B43" s="110" t="s">
        <v>428</v>
      </c>
      <c r="C43" s="213">
        <f>C44</f>
        <v>103</v>
      </c>
      <c r="D43" s="213">
        <f>D44</f>
        <v>111.4</v>
      </c>
    </row>
    <row r="44" spans="1:4" ht="51.75" customHeight="1">
      <c r="A44" s="109" t="s">
        <v>425</v>
      </c>
      <c r="B44" s="113" t="s">
        <v>428</v>
      </c>
      <c r="C44" s="210">
        <v>103</v>
      </c>
      <c r="D44" s="210">
        <v>111.4</v>
      </c>
    </row>
    <row r="45" spans="1:4" ht="26.25" customHeight="1" hidden="1" outlineLevel="1">
      <c r="A45" s="106" t="s">
        <v>40</v>
      </c>
      <c r="B45" s="115" t="s">
        <v>70</v>
      </c>
      <c r="C45" s="112">
        <f>C48</f>
        <v>0</v>
      </c>
      <c r="D45" s="112">
        <f>D48</f>
        <v>0</v>
      </c>
    </row>
    <row r="46" spans="1:4" ht="13.5" hidden="1" outlineLevel="1">
      <c r="A46" s="118" t="s">
        <v>41</v>
      </c>
      <c r="B46" s="119" t="s">
        <v>42</v>
      </c>
      <c r="C46" s="117">
        <f>C48</f>
        <v>0</v>
      </c>
      <c r="D46" s="117">
        <f>D48</f>
        <v>0</v>
      </c>
    </row>
    <row r="47" spans="1:4" ht="29.25" customHeight="1" hidden="1" outlineLevel="1">
      <c r="A47" s="109" t="s">
        <v>99</v>
      </c>
      <c r="B47" s="120" t="s">
        <v>44</v>
      </c>
      <c r="C47" s="117">
        <f>C48</f>
        <v>0</v>
      </c>
      <c r="D47" s="117">
        <f>D48</f>
        <v>0</v>
      </c>
    </row>
    <row r="48" spans="1:4" ht="24.75" customHeight="1" hidden="1" outlineLevel="1">
      <c r="A48" s="109" t="s">
        <v>43</v>
      </c>
      <c r="B48" s="120" t="s">
        <v>44</v>
      </c>
      <c r="C48" s="114"/>
      <c r="D48" s="114"/>
    </row>
    <row r="49" spans="1:4" ht="13.5" collapsed="1">
      <c r="A49" s="103" t="s">
        <v>429</v>
      </c>
      <c r="B49" s="115" t="s">
        <v>430</v>
      </c>
      <c r="C49" s="105">
        <f aca="true" t="shared" si="0" ref="C49:D51">C50</f>
        <v>45.4</v>
      </c>
      <c r="D49" s="105">
        <f t="shared" si="0"/>
        <v>48</v>
      </c>
    </row>
    <row r="50" spans="1:4" ht="39.75" customHeight="1">
      <c r="A50" s="103" t="s">
        <v>431</v>
      </c>
      <c r="B50" s="115" t="s">
        <v>432</v>
      </c>
      <c r="C50" s="105">
        <f t="shared" si="0"/>
        <v>45.4</v>
      </c>
      <c r="D50" s="105">
        <f t="shared" si="0"/>
        <v>48</v>
      </c>
    </row>
    <row r="51" spans="1:4" ht="55.5" customHeight="1">
      <c r="A51" s="106" t="s">
        <v>433</v>
      </c>
      <c r="B51" s="121" t="s">
        <v>39</v>
      </c>
      <c r="C51" s="112">
        <f t="shared" si="0"/>
        <v>45.4</v>
      </c>
      <c r="D51" s="112">
        <f t="shared" si="0"/>
        <v>48</v>
      </c>
    </row>
    <row r="52" spans="1:4" ht="54" customHeight="1">
      <c r="A52" s="118" t="s">
        <v>434</v>
      </c>
      <c r="B52" s="110" t="s">
        <v>39</v>
      </c>
      <c r="C52" s="114">
        <v>45.4</v>
      </c>
      <c r="D52" s="114">
        <v>48</v>
      </c>
    </row>
    <row r="53" spans="1:4" ht="26.25" customHeight="1">
      <c r="A53" s="103" t="s">
        <v>435</v>
      </c>
      <c r="B53" s="115" t="s">
        <v>436</v>
      </c>
      <c r="C53" s="212">
        <f>C54+C61+C64</f>
        <v>1670.4</v>
      </c>
      <c r="D53" s="212">
        <f>D54+D61+D64</f>
        <v>1679.1</v>
      </c>
    </row>
    <row r="54" spans="1:4" ht="65.25" customHeight="1">
      <c r="A54" s="103" t="s">
        <v>438</v>
      </c>
      <c r="B54" s="115" t="s">
        <v>76</v>
      </c>
      <c r="C54" s="212">
        <f>C55+C58</f>
        <v>1630.4</v>
      </c>
      <c r="D54" s="212">
        <f>D55+D58</f>
        <v>1641.1</v>
      </c>
    </row>
    <row r="55" spans="1:4" ht="53.25" customHeight="1">
      <c r="A55" s="106" t="s">
        <v>437</v>
      </c>
      <c r="B55" s="107" t="s">
        <v>439</v>
      </c>
      <c r="C55" s="211">
        <f>C57</f>
        <v>130.4</v>
      </c>
      <c r="D55" s="211">
        <f>D57</f>
        <v>141.1</v>
      </c>
    </row>
    <row r="56" spans="1:4" ht="64.5" customHeight="1">
      <c r="A56" s="109" t="s">
        <v>193</v>
      </c>
      <c r="B56" s="110" t="s">
        <v>440</v>
      </c>
      <c r="C56" s="211">
        <f>C57</f>
        <v>130.4</v>
      </c>
      <c r="D56" s="211">
        <f>D57</f>
        <v>141.1</v>
      </c>
    </row>
    <row r="57" spans="1:4" ht="63.75" customHeight="1">
      <c r="A57" s="209" t="s">
        <v>194</v>
      </c>
      <c r="B57" s="110" t="s">
        <v>440</v>
      </c>
      <c r="C57" s="210">
        <v>130.4</v>
      </c>
      <c r="D57" s="210">
        <v>141.1</v>
      </c>
    </row>
    <row r="58" spans="1:4" ht="42.75" customHeight="1">
      <c r="A58" s="225" t="s">
        <v>386</v>
      </c>
      <c r="B58" s="228" t="s">
        <v>382</v>
      </c>
      <c r="C58" s="112">
        <f>C60</f>
        <v>1500</v>
      </c>
      <c r="D58" s="112">
        <f>D60</f>
        <v>1500</v>
      </c>
    </row>
    <row r="59" spans="1:4" ht="27.75" customHeight="1">
      <c r="A59" s="209" t="s">
        <v>384</v>
      </c>
      <c r="B59" s="229" t="s">
        <v>383</v>
      </c>
      <c r="C59" s="112">
        <f>C60</f>
        <v>1500</v>
      </c>
      <c r="D59" s="112">
        <f>D60</f>
        <v>1500</v>
      </c>
    </row>
    <row r="60" spans="1:4" ht="27" customHeight="1">
      <c r="A60" s="209" t="s">
        <v>385</v>
      </c>
      <c r="B60" s="230" t="s">
        <v>383</v>
      </c>
      <c r="C60" s="114">
        <v>1500</v>
      </c>
      <c r="D60" s="114">
        <v>1500</v>
      </c>
    </row>
    <row r="61" spans="1:4" ht="41.25" customHeight="1" hidden="1" outlineLevel="1">
      <c r="A61" s="225" t="s">
        <v>52</v>
      </c>
      <c r="B61" s="107" t="s">
        <v>53</v>
      </c>
      <c r="C61" s="112">
        <f>C63</f>
        <v>0</v>
      </c>
      <c r="D61" s="112">
        <f>D63</f>
        <v>0</v>
      </c>
    </row>
    <row r="62" spans="1:4" ht="38.25" customHeight="1" hidden="1" outlineLevel="1">
      <c r="A62" s="209" t="s">
        <v>94</v>
      </c>
      <c r="B62" s="110" t="s">
        <v>54</v>
      </c>
      <c r="C62" s="112">
        <f>C63</f>
        <v>0</v>
      </c>
      <c r="D62" s="112">
        <f>D63</f>
        <v>0</v>
      </c>
    </row>
    <row r="63" spans="1:4" ht="37.5" customHeight="1" hidden="1" outlineLevel="1">
      <c r="A63" s="209" t="s">
        <v>55</v>
      </c>
      <c r="B63" s="110" t="s">
        <v>54</v>
      </c>
      <c r="C63" s="114"/>
      <c r="D63" s="114"/>
    </row>
    <row r="64" spans="1:4" ht="66" customHeight="1" collapsed="1">
      <c r="A64" s="225" t="s">
        <v>95</v>
      </c>
      <c r="B64" s="107" t="s">
        <v>77</v>
      </c>
      <c r="C64" s="112">
        <f>C65</f>
        <v>40</v>
      </c>
      <c r="D64" s="112">
        <f>D65</f>
        <v>38</v>
      </c>
    </row>
    <row r="65" spans="1:4" ht="54.75" customHeight="1">
      <c r="A65" s="209" t="s">
        <v>96</v>
      </c>
      <c r="B65" s="113" t="s">
        <v>83</v>
      </c>
      <c r="C65" s="112">
        <f>C66</f>
        <v>40</v>
      </c>
      <c r="D65" s="112">
        <f>D66</f>
        <v>38</v>
      </c>
    </row>
    <row r="66" spans="1:4" ht="52.5" customHeight="1">
      <c r="A66" s="209" t="s">
        <v>199</v>
      </c>
      <c r="B66" s="113" t="s">
        <v>83</v>
      </c>
      <c r="C66" s="114">
        <v>40</v>
      </c>
      <c r="D66" s="114">
        <v>38</v>
      </c>
    </row>
    <row r="67" spans="1:4" ht="27" hidden="1" outlineLevel="1">
      <c r="A67" s="224" t="s">
        <v>107</v>
      </c>
      <c r="B67" s="115" t="s">
        <v>468</v>
      </c>
      <c r="C67" s="105">
        <f>C70+C72</f>
        <v>0</v>
      </c>
      <c r="D67" s="105">
        <f>D70+D72</f>
        <v>0</v>
      </c>
    </row>
    <row r="68" spans="1:4" ht="68.25" customHeight="1" hidden="1" outlineLevel="1">
      <c r="A68" s="227" t="s">
        <v>106</v>
      </c>
      <c r="B68" s="122" t="s">
        <v>108</v>
      </c>
      <c r="C68" s="117">
        <f>C69</f>
        <v>0</v>
      </c>
      <c r="D68" s="117">
        <f>D69</f>
        <v>0</v>
      </c>
    </row>
    <row r="69" spans="1:4" ht="78.75" customHeight="1" hidden="1" outlineLevel="1">
      <c r="A69" s="209" t="s">
        <v>97</v>
      </c>
      <c r="B69" s="110" t="s">
        <v>71</v>
      </c>
      <c r="C69" s="117">
        <f>C70</f>
        <v>0</v>
      </c>
      <c r="D69" s="117">
        <f>D70</f>
        <v>0</v>
      </c>
    </row>
    <row r="70" spans="1:4" ht="78" customHeight="1" hidden="1" outlineLevel="1">
      <c r="A70" s="209" t="s">
        <v>469</v>
      </c>
      <c r="B70" s="110" t="s">
        <v>71</v>
      </c>
      <c r="C70" s="114">
        <v>0</v>
      </c>
      <c r="D70" s="114">
        <v>0</v>
      </c>
    </row>
    <row r="71" spans="1:4" ht="40.5" customHeight="1" hidden="1" outlineLevel="1">
      <c r="A71" s="209" t="s">
        <v>98</v>
      </c>
      <c r="B71" s="110" t="s">
        <v>72</v>
      </c>
      <c r="C71" s="114"/>
      <c r="D71" s="114"/>
    </row>
    <row r="72" spans="1:4" ht="36" customHeight="1" hidden="1" outlineLevel="1">
      <c r="A72" s="209" t="s">
        <v>45</v>
      </c>
      <c r="B72" s="110" t="s">
        <v>72</v>
      </c>
      <c r="C72" s="114"/>
      <c r="D72" s="114"/>
    </row>
    <row r="73" spans="1:4" ht="16.5" customHeight="1" collapsed="1">
      <c r="A73" s="224" t="s">
        <v>46</v>
      </c>
      <c r="B73" s="115" t="s">
        <v>73</v>
      </c>
      <c r="C73" s="212">
        <f>C76</f>
        <v>7.4</v>
      </c>
      <c r="D73" s="212">
        <f>D76</f>
        <v>7.8</v>
      </c>
    </row>
    <row r="74" spans="1:4" ht="24.75" customHeight="1">
      <c r="A74" s="209" t="s">
        <v>109</v>
      </c>
      <c r="B74" s="110" t="s">
        <v>110</v>
      </c>
      <c r="C74" s="212">
        <f>C75</f>
        <v>7.4</v>
      </c>
      <c r="D74" s="212">
        <f>D75</f>
        <v>7.8</v>
      </c>
    </row>
    <row r="75" spans="1:4" ht="26.25" customHeight="1">
      <c r="A75" s="209" t="s">
        <v>100</v>
      </c>
      <c r="B75" s="113" t="s">
        <v>87</v>
      </c>
      <c r="C75" s="212">
        <f>C76</f>
        <v>7.4</v>
      </c>
      <c r="D75" s="212">
        <f>D76</f>
        <v>7.8</v>
      </c>
    </row>
    <row r="76" spans="1:4" ht="26.25" customHeight="1">
      <c r="A76" s="209" t="s">
        <v>47</v>
      </c>
      <c r="B76" s="113" t="s">
        <v>87</v>
      </c>
      <c r="C76" s="210">
        <v>7.4</v>
      </c>
      <c r="D76" s="210">
        <v>7.8</v>
      </c>
    </row>
    <row r="77" spans="1:4" ht="13.5" hidden="1" outlineLevel="1">
      <c r="A77" s="103" t="s">
        <v>48</v>
      </c>
      <c r="B77" s="115" t="s">
        <v>49</v>
      </c>
      <c r="C77" s="105">
        <f>C78</f>
        <v>0</v>
      </c>
      <c r="D77" s="105">
        <f>D78</f>
        <v>0</v>
      </c>
    </row>
    <row r="78" spans="1:4" ht="12.75" customHeight="1" hidden="1" outlineLevel="1">
      <c r="A78" s="109" t="s">
        <v>50</v>
      </c>
      <c r="B78" s="110" t="s">
        <v>51</v>
      </c>
      <c r="C78" s="114"/>
      <c r="D78" s="114"/>
    </row>
    <row r="79" spans="1:4" ht="13.5" collapsed="1">
      <c r="A79" s="103" t="s">
        <v>441</v>
      </c>
      <c r="B79" s="115" t="s">
        <v>442</v>
      </c>
      <c r="C79" s="105">
        <f>C80+C98</f>
        <v>1189.1999999999998</v>
      </c>
      <c r="D79" s="105">
        <f>D80+D98</f>
        <v>1224.5</v>
      </c>
    </row>
    <row r="80" spans="1:4" ht="24" customHeight="1">
      <c r="A80" s="103" t="s">
        <v>443</v>
      </c>
      <c r="B80" s="115" t="s">
        <v>454</v>
      </c>
      <c r="C80" s="105">
        <f>C81+C84+C90+C92+C87</f>
        <v>1189.1999999999998</v>
      </c>
      <c r="D80" s="105">
        <f>D81+D84+D90+D92+D87</f>
        <v>1224.5</v>
      </c>
    </row>
    <row r="81" spans="1:4" ht="18" customHeight="1">
      <c r="A81" s="106" t="s">
        <v>444</v>
      </c>
      <c r="B81" s="107" t="s">
        <v>465</v>
      </c>
      <c r="C81" s="108">
        <f>C83</f>
        <v>1041.1</v>
      </c>
      <c r="D81" s="108">
        <f>D83</f>
        <v>1076.4</v>
      </c>
    </row>
    <row r="82" spans="1:4" ht="24" customHeight="1">
      <c r="A82" s="109" t="s">
        <v>103</v>
      </c>
      <c r="B82" s="110" t="s">
        <v>466</v>
      </c>
      <c r="C82" s="111">
        <f>C83</f>
        <v>1041.1</v>
      </c>
      <c r="D82" s="111">
        <f>D83</f>
        <v>1076.4</v>
      </c>
    </row>
    <row r="83" spans="1:4" ht="25.5" customHeight="1">
      <c r="A83" s="109" t="s">
        <v>445</v>
      </c>
      <c r="B83" s="110" t="s">
        <v>466</v>
      </c>
      <c r="C83" s="111">
        <v>1041.1</v>
      </c>
      <c r="D83" s="111">
        <v>1076.4</v>
      </c>
    </row>
    <row r="84" spans="1:4" ht="27" hidden="1" outlineLevel="1">
      <c r="A84" s="106" t="s">
        <v>446</v>
      </c>
      <c r="B84" s="123" t="s">
        <v>447</v>
      </c>
      <c r="C84" s="108">
        <f>C86</f>
        <v>0</v>
      </c>
      <c r="D84" s="108">
        <f>D86</f>
        <v>0</v>
      </c>
    </row>
    <row r="85" spans="1:4" ht="27" hidden="1" outlineLevel="1">
      <c r="A85" s="109" t="s">
        <v>104</v>
      </c>
      <c r="B85" s="124" t="s">
        <v>449</v>
      </c>
      <c r="C85" s="108"/>
      <c r="D85" s="108"/>
    </row>
    <row r="86" spans="1:4" ht="27" hidden="1" outlineLevel="1">
      <c r="A86" s="109" t="s">
        <v>448</v>
      </c>
      <c r="B86" s="124" t="s">
        <v>449</v>
      </c>
      <c r="C86" s="111"/>
      <c r="D86" s="111"/>
    </row>
    <row r="87" spans="1:4" ht="81" hidden="1" outlineLevel="1">
      <c r="A87" s="106" t="s">
        <v>84</v>
      </c>
      <c r="B87" s="123" t="s">
        <v>74</v>
      </c>
      <c r="C87" s="125">
        <f>C89</f>
        <v>0</v>
      </c>
      <c r="D87" s="125">
        <f>D89</f>
        <v>0</v>
      </c>
    </row>
    <row r="88" spans="1:4" ht="54" hidden="1" outlineLevel="1">
      <c r="A88" s="109" t="s">
        <v>105</v>
      </c>
      <c r="B88" s="124" t="s">
        <v>75</v>
      </c>
      <c r="C88" s="125">
        <f>C89</f>
        <v>0</v>
      </c>
      <c r="D88" s="125">
        <f>D89</f>
        <v>0</v>
      </c>
    </row>
    <row r="89" spans="1:4" ht="54" hidden="1" outlineLevel="1">
      <c r="A89" s="109" t="s">
        <v>467</v>
      </c>
      <c r="B89" s="124" t="s">
        <v>75</v>
      </c>
      <c r="C89" s="126"/>
      <c r="D89" s="126"/>
    </row>
    <row r="90" spans="1:4" ht="13.5" hidden="1" outlineLevel="1">
      <c r="A90" s="106" t="s">
        <v>450</v>
      </c>
      <c r="B90" s="123" t="s">
        <v>451</v>
      </c>
      <c r="C90" s="108">
        <f>C91</f>
        <v>0</v>
      </c>
      <c r="D90" s="108">
        <f>D91</f>
        <v>0</v>
      </c>
    </row>
    <row r="91" spans="1:4" ht="13.5" hidden="1" outlineLevel="1">
      <c r="A91" s="109" t="s">
        <v>452</v>
      </c>
      <c r="B91" s="124" t="s">
        <v>453</v>
      </c>
      <c r="C91" s="126"/>
      <c r="D91" s="126"/>
    </row>
    <row r="92" spans="1:4" ht="27" collapsed="1">
      <c r="A92" s="106" t="s">
        <v>455</v>
      </c>
      <c r="B92" s="123" t="s">
        <v>85</v>
      </c>
      <c r="C92" s="112">
        <f>C93+C97</f>
        <v>148.1</v>
      </c>
      <c r="D92" s="112">
        <f>D93+D97</f>
        <v>148.1</v>
      </c>
    </row>
    <row r="93" spans="1:4" ht="26.25" customHeight="1">
      <c r="A93" s="118" t="s">
        <v>456</v>
      </c>
      <c r="B93" s="127" t="s">
        <v>457</v>
      </c>
      <c r="C93" s="117">
        <f>C95</f>
        <v>144.9</v>
      </c>
      <c r="D93" s="117">
        <f>D95</f>
        <v>144.9</v>
      </c>
    </row>
    <row r="94" spans="1:4" ht="38.25" customHeight="1">
      <c r="A94" s="109" t="s">
        <v>102</v>
      </c>
      <c r="B94" s="124" t="s">
        <v>459</v>
      </c>
      <c r="C94" s="117">
        <f>C95</f>
        <v>144.9</v>
      </c>
      <c r="D94" s="117">
        <f>D95</f>
        <v>144.9</v>
      </c>
    </row>
    <row r="95" spans="1:4" ht="37.5" customHeight="1">
      <c r="A95" s="109" t="s">
        <v>458</v>
      </c>
      <c r="B95" s="124" t="s">
        <v>459</v>
      </c>
      <c r="C95" s="114">
        <v>144.9</v>
      </c>
      <c r="D95" s="114">
        <v>144.9</v>
      </c>
    </row>
    <row r="96" spans="1:4" ht="26.25" customHeight="1">
      <c r="A96" s="128" t="s">
        <v>101</v>
      </c>
      <c r="B96" s="129" t="s">
        <v>176</v>
      </c>
      <c r="C96" s="130">
        <f>C97</f>
        <v>3.2</v>
      </c>
      <c r="D96" s="130">
        <f>D97</f>
        <v>3.2</v>
      </c>
    </row>
    <row r="97" spans="1:4" ht="25.5" customHeight="1" thickBot="1">
      <c r="A97" s="128" t="s">
        <v>91</v>
      </c>
      <c r="B97" s="129" t="s">
        <v>176</v>
      </c>
      <c r="C97" s="130">
        <v>3.2</v>
      </c>
      <c r="D97" s="130">
        <v>3.2</v>
      </c>
    </row>
    <row r="98" spans="1:4" ht="13.5" hidden="1" outlineLevel="1">
      <c r="A98" s="131" t="s">
        <v>147</v>
      </c>
      <c r="B98" s="132" t="s">
        <v>148</v>
      </c>
      <c r="C98" s="133">
        <f>C100</f>
        <v>0</v>
      </c>
      <c r="D98" s="133">
        <f>D100</f>
        <v>0</v>
      </c>
    </row>
    <row r="99" spans="1:4" ht="15" customHeight="1" hidden="1" outlineLevel="1">
      <c r="A99" s="128" t="s">
        <v>149</v>
      </c>
      <c r="B99" s="134" t="s">
        <v>150</v>
      </c>
      <c r="C99" s="130">
        <f>C100</f>
        <v>0</v>
      </c>
      <c r="D99" s="130">
        <f>D100</f>
        <v>0</v>
      </c>
    </row>
    <row r="100" spans="1:4" ht="15.75" customHeight="1" hidden="1" outlineLevel="1" thickBot="1">
      <c r="A100" s="128" t="s">
        <v>151</v>
      </c>
      <c r="B100" s="134" t="s">
        <v>150</v>
      </c>
      <c r="C100" s="130"/>
      <c r="D100" s="130"/>
    </row>
    <row r="101" spans="1:4" ht="17.25" collapsed="1" thickBot="1">
      <c r="A101" s="166"/>
      <c r="B101" s="135" t="s">
        <v>460</v>
      </c>
      <c r="C101" s="214">
        <f>C79+C15</f>
        <v>10328.8</v>
      </c>
      <c r="D101" s="214">
        <f>D79+D15</f>
        <v>11051.599999999999</v>
      </c>
    </row>
  </sheetData>
  <sheetProtection/>
  <mergeCells count="13">
    <mergeCell ref="B5:D5"/>
    <mergeCell ref="B4:D4"/>
    <mergeCell ref="A9:D9"/>
    <mergeCell ref="B1:D1"/>
    <mergeCell ref="A7:D7"/>
    <mergeCell ref="A8:D8"/>
    <mergeCell ref="B2:D2"/>
    <mergeCell ref="B3:D3"/>
    <mergeCell ref="A13:A14"/>
    <mergeCell ref="B13:B14"/>
    <mergeCell ref="C13:D13"/>
    <mergeCell ref="A10:C10"/>
    <mergeCell ref="A11:C11"/>
  </mergeCells>
  <printOptions/>
  <pageMargins left="0.42" right="0.54" top="0.35" bottom="0.32" header="0.27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B13" sqref="B13"/>
    </sheetView>
  </sheetViews>
  <sheetFormatPr defaultColWidth="9.00390625" defaultRowHeight="12.75" outlineLevelRow="2"/>
  <cols>
    <col min="1" max="1" width="75.25390625" style="0" customWidth="1"/>
  </cols>
  <sheetData>
    <row r="2" spans="1:4" ht="12.75">
      <c r="A2" s="312"/>
      <c r="B2" s="313"/>
      <c r="C2" s="312" t="s">
        <v>37</v>
      </c>
      <c r="D2" s="313"/>
    </row>
    <row r="3" spans="1:4" ht="12.75">
      <c r="A3" s="312" t="s">
        <v>400</v>
      </c>
      <c r="B3" s="313"/>
      <c r="C3" s="313"/>
      <c r="D3" s="313"/>
    </row>
    <row r="4" spans="1:4" ht="13.5" customHeight="1" hidden="1" outlineLevel="1">
      <c r="A4" s="312"/>
      <c r="B4" s="313"/>
      <c r="C4" s="312" t="s">
        <v>398</v>
      </c>
      <c r="D4" s="313"/>
    </row>
    <row r="5" spans="1:4" ht="12.75" collapsed="1">
      <c r="A5" s="312"/>
      <c r="B5" s="313"/>
      <c r="C5" s="335" t="s">
        <v>552</v>
      </c>
      <c r="D5" s="332"/>
    </row>
    <row r="6" spans="1:2" ht="12.75">
      <c r="A6" s="312"/>
      <c r="B6" s="313"/>
    </row>
    <row r="7" spans="1:3" ht="12.75">
      <c r="A7" s="319" t="s">
        <v>379</v>
      </c>
      <c r="B7" s="319"/>
      <c r="C7" s="319"/>
    </row>
    <row r="8" spans="1:3" ht="12.75">
      <c r="A8" s="319" t="s">
        <v>508</v>
      </c>
      <c r="B8" s="319"/>
      <c r="C8" s="319"/>
    </row>
    <row r="9" spans="1:4" ht="12.75">
      <c r="A9" s="319"/>
      <c r="B9" s="319"/>
      <c r="C9" s="319"/>
      <c r="D9" s="1"/>
    </row>
    <row r="10" spans="1:5" ht="12.75" customHeight="1">
      <c r="A10" s="336" t="s">
        <v>470</v>
      </c>
      <c r="B10" s="336" t="s">
        <v>175</v>
      </c>
      <c r="C10" s="339" t="s">
        <v>157</v>
      </c>
      <c r="D10" s="333" t="s">
        <v>178</v>
      </c>
      <c r="E10" s="334"/>
    </row>
    <row r="11" spans="1:5" ht="24.75" customHeight="1">
      <c r="A11" s="337"/>
      <c r="B11" s="338"/>
      <c r="C11" s="338"/>
      <c r="D11" s="41" t="s">
        <v>237</v>
      </c>
      <c r="E11" s="41" t="s">
        <v>387</v>
      </c>
    </row>
    <row r="12" spans="1:5" ht="12.75">
      <c r="A12" s="36">
        <v>1</v>
      </c>
      <c r="B12" s="41">
        <v>2</v>
      </c>
      <c r="C12" s="85">
        <v>3</v>
      </c>
      <c r="D12" s="41">
        <v>6</v>
      </c>
      <c r="E12" s="266"/>
    </row>
    <row r="13" spans="1:5" ht="12.75">
      <c r="A13" s="249" t="s">
        <v>473</v>
      </c>
      <c r="B13" s="85" t="s">
        <v>474</v>
      </c>
      <c r="C13" s="85" t="s">
        <v>474</v>
      </c>
      <c r="D13" s="250">
        <f>D14+D19+D21+D24+D28+D31+D34+D38+D40+D36</f>
        <v>10328.800000000001</v>
      </c>
      <c r="E13" s="250">
        <f>E14+E19+E21+E24+E28+E31+E34+E38+E40+E36</f>
        <v>11051.6</v>
      </c>
    </row>
    <row r="14" spans="1:5" ht="12.75">
      <c r="A14" s="31" t="s">
        <v>477</v>
      </c>
      <c r="B14" s="32" t="s">
        <v>478</v>
      </c>
      <c r="C14" s="32" t="s">
        <v>474</v>
      </c>
      <c r="D14" s="37">
        <f>D15+D16+D18+D17</f>
        <v>6589.040000000001</v>
      </c>
      <c r="E14" s="37">
        <f>E15+E16+E18+E17</f>
        <v>7311.84</v>
      </c>
    </row>
    <row r="15" spans="1:5" ht="25.5" customHeight="1">
      <c r="A15" s="31" t="s">
        <v>516</v>
      </c>
      <c r="B15" s="32" t="s">
        <v>478</v>
      </c>
      <c r="C15" s="32" t="s">
        <v>480</v>
      </c>
      <c r="D15" s="33">
        <v>711.3</v>
      </c>
      <c r="E15" s="33">
        <v>711.3</v>
      </c>
    </row>
    <row r="16" spans="1:5" ht="25.5">
      <c r="A16" s="88" t="s">
        <v>482</v>
      </c>
      <c r="B16" s="32" t="s">
        <v>478</v>
      </c>
      <c r="C16" s="32" t="s">
        <v>483</v>
      </c>
      <c r="D16" s="37">
        <v>2322.2</v>
      </c>
      <c r="E16" s="37">
        <v>2322.2</v>
      </c>
    </row>
    <row r="17" spans="1:5" ht="12.75">
      <c r="A17" s="30" t="s">
        <v>152</v>
      </c>
      <c r="B17" s="32" t="s">
        <v>478</v>
      </c>
      <c r="C17" s="32" t="s">
        <v>65</v>
      </c>
      <c r="D17" s="37">
        <v>10</v>
      </c>
      <c r="E17" s="37">
        <v>10</v>
      </c>
    </row>
    <row r="18" spans="1:5" ht="12.75">
      <c r="A18" s="31" t="s">
        <v>484</v>
      </c>
      <c r="B18" s="32" t="s">
        <v>478</v>
      </c>
      <c r="C18" s="32" t="s">
        <v>59</v>
      </c>
      <c r="D18" s="37">
        <f>2343.8+1275.4-73-0.66</f>
        <v>3545.5400000000004</v>
      </c>
      <c r="E18" s="37">
        <f>3066.6+1275.4-73-0.66</f>
        <v>4268.34</v>
      </c>
    </row>
    <row r="19" spans="1:5" ht="12.75">
      <c r="A19" s="246" t="s">
        <v>486</v>
      </c>
      <c r="B19" s="247" t="s">
        <v>480</v>
      </c>
      <c r="C19" s="247" t="s">
        <v>474</v>
      </c>
      <c r="D19" s="248">
        <f>D20</f>
        <v>144.9</v>
      </c>
      <c r="E19" s="248">
        <f>E20</f>
        <v>144.9</v>
      </c>
    </row>
    <row r="20" spans="1:5" ht="12.75">
      <c r="A20" s="31" t="s">
        <v>487</v>
      </c>
      <c r="B20" s="32" t="s">
        <v>480</v>
      </c>
      <c r="C20" s="32" t="s">
        <v>488</v>
      </c>
      <c r="D20" s="37">
        <v>144.9</v>
      </c>
      <c r="E20" s="37">
        <v>144.9</v>
      </c>
    </row>
    <row r="21" spans="1:5" ht="12.75">
      <c r="A21" s="31" t="s">
        <v>489</v>
      </c>
      <c r="B21" s="32" t="s">
        <v>488</v>
      </c>
      <c r="C21" s="32" t="s">
        <v>474</v>
      </c>
      <c r="D21" s="37">
        <f>D22+D23</f>
        <v>100</v>
      </c>
      <c r="E21" s="37">
        <f>E22+E23</f>
        <v>100</v>
      </c>
    </row>
    <row r="22" spans="1:5" ht="25.5">
      <c r="A22" s="178" t="s">
        <v>60</v>
      </c>
      <c r="B22" s="32" t="s">
        <v>488</v>
      </c>
      <c r="C22" s="32" t="s">
        <v>490</v>
      </c>
      <c r="D22" s="37">
        <v>25</v>
      </c>
      <c r="E22" s="37">
        <v>25</v>
      </c>
    </row>
    <row r="23" spans="1:5" ht="12.75">
      <c r="A23" s="31" t="s">
        <v>491</v>
      </c>
      <c r="B23" s="32" t="s">
        <v>488</v>
      </c>
      <c r="C23" s="32" t="s">
        <v>492</v>
      </c>
      <c r="D23" s="37">
        <v>75</v>
      </c>
      <c r="E23" s="37">
        <v>75</v>
      </c>
    </row>
    <row r="24" spans="1:5" ht="12.75">
      <c r="A24" s="31" t="s">
        <v>62</v>
      </c>
      <c r="B24" s="32" t="s">
        <v>483</v>
      </c>
      <c r="C24" s="32" t="s">
        <v>474</v>
      </c>
      <c r="D24" s="37">
        <f>D26+D27+D25</f>
        <v>236.6</v>
      </c>
      <c r="E24" s="37">
        <f>E26+E27+E25</f>
        <v>236.6</v>
      </c>
    </row>
    <row r="25" spans="1:5" ht="12.75">
      <c r="A25" s="31" t="s">
        <v>226</v>
      </c>
      <c r="B25" s="32" t="s">
        <v>483</v>
      </c>
      <c r="C25" s="32" t="s">
        <v>478</v>
      </c>
      <c r="D25" s="33">
        <v>40</v>
      </c>
      <c r="E25" s="33">
        <v>40</v>
      </c>
    </row>
    <row r="26" spans="1:5" ht="12.75">
      <c r="A26" s="31" t="s">
        <v>203</v>
      </c>
      <c r="B26" s="32" t="s">
        <v>483</v>
      </c>
      <c r="C26" s="32" t="s">
        <v>490</v>
      </c>
      <c r="D26" s="33">
        <v>165</v>
      </c>
      <c r="E26" s="33">
        <v>165</v>
      </c>
    </row>
    <row r="27" spans="1:5" ht="12.75">
      <c r="A27" s="31" t="s">
        <v>61</v>
      </c>
      <c r="B27" s="32" t="s">
        <v>483</v>
      </c>
      <c r="C27" s="32" t="s">
        <v>63</v>
      </c>
      <c r="D27" s="37">
        <v>31.6</v>
      </c>
      <c r="E27" s="37">
        <v>31.6</v>
      </c>
    </row>
    <row r="28" spans="1:5" ht="14.25" customHeight="1">
      <c r="A28" s="31" t="s">
        <v>493</v>
      </c>
      <c r="B28" s="32" t="s">
        <v>494</v>
      </c>
      <c r="C28" s="32" t="s">
        <v>474</v>
      </c>
      <c r="D28" s="37">
        <f>D29+D30</f>
        <v>2420</v>
      </c>
      <c r="E28" s="37">
        <f>E29+E30</f>
        <v>2420</v>
      </c>
    </row>
    <row r="29" spans="1:5" ht="16.5" customHeight="1">
      <c r="A29" s="31" t="s">
        <v>495</v>
      </c>
      <c r="B29" s="32" t="s">
        <v>494</v>
      </c>
      <c r="C29" s="32" t="s">
        <v>478</v>
      </c>
      <c r="D29" s="37">
        <v>1500</v>
      </c>
      <c r="E29" s="37">
        <v>1500</v>
      </c>
    </row>
    <row r="30" spans="1:5" ht="12.75">
      <c r="A30" s="31" t="s">
        <v>396</v>
      </c>
      <c r="B30" s="32" t="s">
        <v>494</v>
      </c>
      <c r="C30" s="32" t="s">
        <v>488</v>
      </c>
      <c r="D30" s="37">
        <v>920</v>
      </c>
      <c r="E30" s="37">
        <v>920</v>
      </c>
    </row>
    <row r="31" spans="1:5" ht="12.75">
      <c r="A31" s="31" t="s">
        <v>28</v>
      </c>
      <c r="B31" s="32" t="s">
        <v>29</v>
      </c>
      <c r="C31" s="32" t="s">
        <v>474</v>
      </c>
      <c r="D31" s="37">
        <f>D33+D32</f>
        <v>56.6</v>
      </c>
      <c r="E31" s="37">
        <f>E33+E32</f>
        <v>56.6</v>
      </c>
    </row>
    <row r="32" spans="1:5" ht="12.75">
      <c r="A32" s="31" t="s">
        <v>238</v>
      </c>
      <c r="B32" s="32" t="s">
        <v>29</v>
      </c>
      <c r="C32" s="32" t="s">
        <v>494</v>
      </c>
      <c r="D32" s="37">
        <v>24.6</v>
      </c>
      <c r="E32" s="37">
        <v>24.6</v>
      </c>
    </row>
    <row r="33" spans="1:5" ht="12.75">
      <c r="A33" s="31" t="s">
        <v>30</v>
      </c>
      <c r="B33" s="32" t="s">
        <v>29</v>
      </c>
      <c r="C33" s="32" t="s">
        <v>29</v>
      </c>
      <c r="D33" s="37">
        <v>32</v>
      </c>
      <c r="E33" s="37">
        <v>32</v>
      </c>
    </row>
    <row r="34" spans="1:5" ht="12.75">
      <c r="A34" s="38" t="s">
        <v>64</v>
      </c>
      <c r="B34" s="32" t="s">
        <v>31</v>
      </c>
      <c r="C34" s="32" t="s">
        <v>474</v>
      </c>
      <c r="D34" s="37">
        <f>D35</f>
        <v>379</v>
      </c>
      <c r="E34" s="37">
        <f>E35</f>
        <v>379</v>
      </c>
    </row>
    <row r="35" spans="1:5" ht="12.75">
      <c r="A35" s="38" t="s">
        <v>32</v>
      </c>
      <c r="B35" s="32" t="s">
        <v>31</v>
      </c>
      <c r="C35" s="32" t="s">
        <v>478</v>
      </c>
      <c r="D35" s="37">
        <v>379</v>
      </c>
      <c r="E35" s="37">
        <v>379</v>
      </c>
    </row>
    <row r="36" spans="1:5" ht="12.75">
      <c r="A36" s="176" t="s">
        <v>239</v>
      </c>
      <c r="B36" s="216" t="s">
        <v>492</v>
      </c>
      <c r="C36" s="216" t="s">
        <v>474</v>
      </c>
      <c r="D36" s="33">
        <f>D37</f>
        <v>12.66</v>
      </c>
      <c r="E36" s="33">
        <f>E37</f>
        <v>12.66</v>
      </c>
    </row>
    <row r="37" spans="1:5" ht="12.75">
      <c r="A37" s="176" t="s">
        <v>240</v>
      </c>
      <c r="B37" s="216" t="s">
        <v>492</v>
      </c>
      <c r="C37" s="216" t="s">
        <v>478</v>
      </c>
      <c r="D37" s="33">
        <v>12.66</v>
      </c>
      <c r="E37" s="33">
        <v>12.66</v>
      </c>
    </row>
    <row r="38" spans="1:5" ht="12.75">
      <c r="A38" s="31" t="s">
        <v>66</v>
      </c>
      <c r="B38" s="32" t="s">
        <v>65</v>
      </c>
      <c r="C38" s="32" t="s">
        <v>474</v>
      </c>
      <c r="D38" s="37">
        <f>D39</f>
        <v>390</v>
      </c>
      <c r="E38" s="37">
        <f>E39</f>
        <v>390</v>
      </c>
    </row>
    <row r="39" spans="1:5" ht="12.75">
      <c r="A39" s="31" t="s">
        <v>67</v>
      </c>
      <c r="B39" s="32" t="s">
        <v>65</v>
      </c>
      <c r="C39" s="32" t="s">
        <v>480</v>
      </c>
      <c r="D39" s="37">
        <v>390</v>
      </c>
      <c r="E39" s="37">
        <v>390</v>
      </c>
    </row>
    <row r="40" spans="1:3" ht="12.75">
      <c r="A40" s="26"/>
      <c r="B40" s="28"/>
      <c r="C40" s="27"/>
    </row>
    <row r="80" ht="12.75" hidden="1" outlineLevel="1"/>
    <row r="81" ht="12.75" hidden="1" outlineLevel="1"/>
    <row r="82" ht="12.75" hidden="1" outlineLevel="1"/>
    <row r="83" ht="12.75" hidden="1" outlineLevel="1"/>
    <row r="84" ht="12.75" hidden="1" outlineLevel="1"/>
    <row r="85" ht="12.75" hidden="1" outlineLevel="1"/>
    <row r="86" ht="12.75" hidden="1" outlineLevel="1"/>
    <row r="87" ht="12.75" collapsed="1"/>
    <row r="90" ht="12.75" hidden="1" outlineLevel="1"/>
    <row r="91" ht="12.75" hidden="1" outlineLevel="1"/>
    <row r="92" ht="12.75" hidden="1" outlineLevel="1"/>
    <row r="93" ht="12.75" collapsed="1"/>
    <row r="101" ht="12.75" hidden="1" outlineLevel="1"/>
    <row r="102" ht="12.75" hidden="1" outlineLevel="2"/>
    <row r="103" ht="12.75" hidden="1" outlineLevel="1"/>
    <row r="104" ht="12.75" hidden="1" outlineLevel="1"/>
    <row r="105" ht="12.75" hidden="1" outlineLevel="1"/>
    <row r="106" ht="12.75" collapsed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collapsed="1"/>
  </sheetData>
  <sheetProtection/>
  <mergeCells count="15">
    <mergeCell ref="A9:C9"/>
    <mergeCell ref="D10:E10"/>
    <mergeCell ref="A5:B5"/>
    <mergeCell ref="A6:B6"/>
    <mergeCell ref="C5:D5"/>
    <mergeCell ref="A7:C7"/>
    <mergeCell ref="A10:A11"/>
    <mergeCell ref="B10:B11"/>
    <mergeCell ref="C10:C11"/>
    <mergeCell ref="A8:C8"/>
    <mergeCell ref="A2:B2"/>
    <mergeCell ref="C2:D2"/>
    <mergeCell ref="A3:D3"/>
    <mergeCell ref="A4:B4"/>
    <mergeCell ref="C4:D4"/>
  </mergeCells>
  <printOptions/>
  <pageMargins left="0.75" right="0.36" top="0.44" bottom="0.36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2014-12-09T12:13:18Z</cp:lastPrinted>
  <dcterms:created xsi:type="dcterms:W3CDTF">2008-12-08T05:18:30Z</dcterms:created>
  <dcterms:modified xsi:type="dcterms:W3CDTF">2014-12-18T04:59:23Z</dcterms:modified>
  <cp:category/>
  <cp:version/>
  <cp:contentType/>
  <cp:contentStatus/>
</cp:coreProperties>
</file>